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6815" windowHeight="7050"/>
  </bookViews>
  <sheets>
    <sheet name="Sheet1" sheetId="1" r:id="rId1"/>
    <sheet name="Sheet1 (2)" sheetId="2" r:id="rId2"/>
  </sheets>
  <calcPr calcId="162913"/>
</workbook>
</file>

<file path=xl/calcChain.xml><?xml version="1.0" encoding="utf-8"?>
<calcChain xmlns="http://schemas.openxmlformats.org/spreadsheetml/2006/main">
  <c r="E46" i="1" l="1"/>
  <c r="E35" i="1"/>
  <c r="E52" i="1"/>
  <c r="Q93" i="2"/>
  <c r="N93" i="2"/>
  <c r="L93" i="2"/>
  <c r="K93" i="2"/>
  <c r="I93" i="2"/>
  <c r="H93" i="2"/>
  <c r="G93" i="2"/>
  <c r="F93" i="2"/>
  <c r="E93" i="2"/>
  <c r="Q92" i="2"/>
  <c r="N92" i="2"/>
  <c r="N94" i="2" s="1"/>
  <c r="L92" i="2"/>
  <c r="K92" i="2"/>
  <c r="I92" i="2"/>
  <c r="H92" i="2"/>
  <c r="H94" i="2" s="1"/>
  <c r="F92" i="2"/>
  <c r="F94" i="2" s="1"/>
  <c r="E92" i="2"/>
  <c r="E94" i="2" s="1"/>
  <c r="P90" i="2"/>
  <c r="O90" i="2"/>
  <c r="Q89" i="2"/>
  <c r="P89" i="2"/>
  <c r="O89" i="2"/>
  <c r="M89" i="2"/>
  <c r="J89" i="2"/>
  <c r="G89" i="2"/>
  <c r="Q88" i="2"/>
  <c r="P88" i="2"/>
  <c r="O88" i="2"/>
  <c r="M88" i="2"/>
  <c r="J88" i="2"/>
  <c r="G88" i="2"/>
  <c r="Q87" i="2"/>
  <c r="P87" i="2"/>
  <c r="O87" i="2"/>
  <c r="M87" i="2"/>
  <c r="J87" i="2"/>
  <c r="G87" i="2"/>
  <c r="Q86" i="2"/>
  <c r="P86" i="2"/>
  <c r="O86" i="2"/>
  <c r="M86" i="2"/>
  <c r="M84" i="2" s="1"/>
  <c r="J86" i="2"/>
  <c r="G86" i="2"/>
  <c r="Q85" i="2"/>
  <c r="P85" i="2"/>
  <c r="O85" i="2"/>
  <c r="M85" i="2"/>
  <c r="J85" i="2"/>
  <c r="G85" i="2"/>
  <c r="S84" i="2"/>
  <c r="R84" i="2"/>
  <c r="N84" i="2"/>
  <c r="L84" i="2"/>
  <c r="K84" i="2"/>
  <c r="I84" i="2"/>
  <c r="H84" i="2"/>
  <c r="J84" i="2" s="1"/>
  <c r="F84" i="2"/>
  <c r="G84" i="2" s="1"/>
  <c r="E84" i="2"/>
  <c r="P83" i="2"/>
  <c r="J83" i="2"/>
  <c r="P82" i="2"/>
  <c r="J82" i="2"/>
  <c r="P81" i="2"/>
  <c r="O81" i="2"/>
  <c r="M81" i="2"/>
  <c r="J81" i="2"/>
  <c r="G81" i="2"/>
  <c r="P80" i="2"/>
  <c r="O80" i="2"/>
  <c r="M80" i="2"/>
  <c r="J80" i="2"/>
  <c r="G80" i="2"/>
  <c r="P79" i="2"/>
  <c r="O79" i="2"/>
  <c r="J79" i="2"/>
  <c r="G79" i="2"/>
  <c r="P78" i="2"/>
  <c r="L78" i="2"/>
  <c r="M78" i="2" s="1"/>
  <c r="J78" i="2"/>
  <c r="G78" i="2"/>
  <c r="P77" i="2"/>
  <c r="O77" i="2"/>
  <c r="M77" i="2"/>
  <c r="J77" i="2"/>
  <c r="G77" i="2"/>
  <c r="P76" i="2"/>
  <c r="O76" i="2"/>
  <c r="M76" i="2"/>
  <c r="J76" i="2"/>
  <c r="G76" i="2"/>
  <c r="P75" i="2"/>
  <c r="O75" i="2"/>
  <c r="M75" i="2"/>
  <c r="J75" i="2"/>
  <c r="G75" i="2"/>
  <c r="N74" i="2"/>
  <c r="P74" i="2" s="1"/>
  <c r="M74" i="2"/>
  <c r="K74" i="2"/>
  <c r="I74" i="2"/>
  <c r="J74" i="2" s="1"/>
  <c r="G74" i="2"/>
  <c r="P73" i="2"/>
  <c r="O73" i="2"/>
  <c r="M73" i="2"/>
  <c r="J73" i="2"/>
  <c r="G73" i="2"/>
  <c r="P72" i="2"/>
  <c r="O72" i="2"/>
  <c r="M72" i="2"/>
  <c r="J72" i="2"/>
  <c r="G72" i="2"/>
  <c r="P71" i="2"/>
  <c r="O71" i="2"/>
  <c r="M71" i="2"/>
  <c r="J71" i="2"/>
  <c r="G71" i="2"/>
  <c r="P70" i="2"/>
  <c r="O70" i="2"/>
  <c r="J70" i="2"/>
  <c r="G70" i="2"/>
  <c r="P69" i="2"/>
  <c r="O69" i="2"/>
  <c r="M69" i="2"/>
  <c r="J69" i="2"/>
  <c r="G69" i="2"/>
  <c r="P68" i="2"/>
  <c r="O68" i="2"/>
  <c r="M68" i="2"/>
  <c r="J68" i="2"/>
  <c r="G68" i="2"/>
  <c r="P67" i="2"/>
  <c r="O67" i="2"/>
  <c r="M67" i="2"/>
  <c r="J67" i="2"/>
  <c r="G67" i="2"/>
  <c r="P66" i="2"/>
  <c r="O66" i="2"/>
  <c r="M66" i="2"/>
  <c r="J66" i="2"/>
  <c r="G66" i="2"/>
  <c r="P65" i="2"/>
  <c r="O65" i="2"/>
  <c r="M65" i="2"/>
  <c r="J65" i="2"/>
  <c r="G65" i="2"/>
  <c r="P64" i="2"/>
  <c r="O64" i="2"/>
  <c r="M64" i="2"/>
  <c r="J64" i="2"/>
  <c r="G64" i="2"/>
  <c r="P63" i="2"/>
  <c r="O63" i="2"/>
  <c r="J63" i="2"/>
  <c r="G63" i="2"/>
  <c r="P62" i="2"/>
  <c r="O62" i="2"/>
  <c r="M62" i="2"/>
  <c r="J62" i="2"/>
  <c r="G62" i="2"/>
  <c r="P61" i="2"/>
  <c r="O61" i="2"/>
  <c r="M61" i="2"/>
  <c r="J61" i="2"/>
  <c r="G61" i="2"/>
  <c r="P60" i="2"/>
  <c r="O60" i="2"/>
  <c r="M60" i="2"/>
  <c r="J60" i="2"/>
  <c r="G60" i="2"/>
  <c r="P59" i="2"/>
  <c r="O59" i="2"/>
  <c r="M59" i="2"/>
  <c r="J59" i="2"/>
  <c r="G59" i="2"/>
  <c r="P58" i="2"/>
  <c r="O58" i="2"/>
  <c r="M58" i="2"/>
  <c r="J58" i="2"/>
  <c r="G58" i="2"/>
  <c r="N57" i="2"/>
  <c r="O57" i="2" s="1"/>
  <c r="M57" i="2"/>
  <c r="K57" i="2"/>
  <c r="I57" i="2"/>
  <c r="J57" i="2" s="1"/>
  <c r="G57" i="2"/>
  <c r="P56" i="2"/>
  <c r="O56" i="2"/>
  <c r="M56" i="2"/>
  <c r="J56" i="2"/>
  <c r="G56" i="2"/>
  <c r="P55" i="2"/>
  <c r="O55" i="2"/>
  <c r="M55" i="2"/>
  <c r="M92" i="2" s="1"/>
  <c r="J55" i="2"/>
  <c r="G55" i="2"/>
  <c r="P54" i="2"/>
  <c r="O54" i="2"/>
  <c r="M54" i="2"/>
  <c r="J54" i="2"/>
  <c r="G54" i="2"/>
  <c r="O53" i="2"/>
  <c r="N53" i="2"/>
  <c r="P53" i="2" s="1"/>
  <c r="M53" i="2"/>
  <c r="K53" i="2"/>
  <c r="J53" i="2"/>
  <c r="I53" i="2"/>
  <c r="G53" i="2"/>
  <c r="P52" i="2"/>
  <c r="O52" i="2"/>
  <c r="M52" i="2"/>
  <c r="J52" i="2"/>
  <c r="G52" i="2"/>
  <c r="P51" i="2"/>
  <c r="O51" i="2"/>
  <c r="M51" i="2"/>
  <c r="J51" i="2"/>
  <c r="G51" i="2"/>
  <c r="P50" i="2"/>
  <c r="O50" i="2"/>
  <c r="M50" i="2"/>
  <c r="J50" i="2"/>
  <c r="G50" i="2"/>
  <c r="P49" i="2"/>
  <c r="O49" i="2"/>
  <c r="M49" i="2"/>
  <c r="J49" i="2"/>
  <c r="G49" i="2"/>
  <c r="P48" i="2"/>
  <c r="O48" i="2"/>
  <c r="M48" i="2"/>
  <c r="J48" i="2"/>
  <c r="G48" i="2"/>
  <c r="P47" i="2"/>
  <c r="O47" i="2"/>
  <c r="M47" i="2"/>
  <c r="J47" i="2"/>
  <c r="G47" i="2"/>
  <c r="P46" i="2"/>
  <c r="O46" i="2"/>
  <c r="M46" i="2"/>
  <c r="J46" i="2"/>
  <c r="G46" i="2"/>
  <c r="P45" i="2"/>
  <c r="O45" i="2"/>
  <c r="M45" i="2"/>
  <c r="J45" i="2"/>
  <c r="G45" i="2"/>
  <c r="O44" i="2"/>
  <c r="N44" i="2"/>
  <c r="P44" i="2" s="1"/>
  <c r="M44" i="2"/>
  <c r="J44" i="2"/>
  <c r="G44" i="2"/>
  <c r="P43" i="2"/>
  <c r="O43" i="2"/>
  <c r="M43" i="2"/>
  <c r="J43" i="2"/>
  <c r="G43" i="2"/>
  <c r="P42" i="2"/>
  <c r="O42" i="2"/>
  <c r="M42" i="2"/>
  <c r="J42" i="2"/>
  <c r="G42" i="2"/>
  <c r="P41" i="2"/>
  <c r="O41" i="2"/>
  <c r="M41" i="2"/>
  <c r="J41" i="2"/>
  <c r="G41" i="2"/>
  <c r="P40" i="2"/>
  <c r="O40" i="2"/>
  <c r="M40" i="2"/>
  <c r="J40" i="2"/>
  <c r="G40" i="2"/>
  <c r="N39" i="2"/>
  <c r="P39" i="2" s="1"/>
  <c r="M39" i="2"/>
  <c r="K39" i="2"/>
  <c r="I39" i="2"/>
  <c r="J39" i="2" s="1"/>
  <c r="G39" i="2"/>
  <c r="P38" i="2"/>
  <c r="O38" i="2"/>
  <c r="M38" i="2"/>
  <c r="J38" i="2"/>
  <c r="G38" i="2"/>
  <c r="P37" i="2"/>
  <c r="O37" i="2"/>
  <c r="M37" i="2"/>
  <c r="J37" i="2"/>
  <c r="G37" i="2"/>
  <c r="N36" i="2"/>
  <c r="O36" i="2" s="1"/>
  <c r="M36" i="2"/>
  <c r="J36" i="2"/>
  <c r="G36" i="2"/>
  <c r="P35" i="2"/>
  <c r="O35" i="2"/>
  <c r="M35" i="2"/>
  <c r="J35" i="2"/>
  <c r="G35" i="2"/>
  <c r="P34" i="2"/>
  <c r="O34" i="2"/>
  <c r="M34" i="2"/>
  <c r="J34" i="2"/>
  <c r="G34" i="2"/>
  <c r="N33" i="2"/>
  <c r="O33" i="2" s="1"/>
  <c r="M33" i="2"/>
  <c r="J33" i="2"/>
  <c r="G33" i="2"/>
  <c r="P32" i="2"/>
  <c r="O32" i="2"/>
  <c r="M32" i="2"/>
  <c r="J32" i="2"/>
  <c r="G32" i="2"/>
  <c r="M31" i="2"/>
  <c r="K31" i="2"/>
  <c r="I31" i="2"/>
  <c r="J31" i="2" s="1"/>
  <c r="G31" i="2"/>
  <c r="P30" i="2"/>
  <c r="O30" i="2"/>
  <c r="M30" i="2"/>
  <c r="J30" i="2"/>
  <c r="G30" i="2"/>
  <c r="P29" i="2"/>
  <c r="O29" i="2"/>
  <c r="M29" i="2"/>
  <c r="J29" i="2"/>
  <c r="G29" i="2"/>
  <c r="P28" i="2"/>
  <c r="O28" i="2"/>
  <c r="M28" i="2"/>
  <c r="J28" i="2"/>
  <c r="G28" i="2"/>
  <c r="P27" i="2"/>
  <c r="O27" i="2"/>
  <c r="M27" i="2"/>
  <c r="J27" i="2"/>
  <c r="G27" i="2"/>
  <c r="N26" i="2"/>
  <c r="O26" i="2" s="1"/>
  <c r="M26" i="2"/>
  <c r="K26" i="2"/>
  <c r="I26" i="2"/>
  <c r="J26" i="2" s="1"/>
  <c r="G26" i="2"/>
  <c r="P25" i="2"/>
  <c r="O25" i="2"/>
  <c r="M25" i="2"/>
  <c r="J25" i="2"/>
  <c r="G25" i="2"/>
  <c r="P24" i="2"/>
  <c r="O24" i="2"/>
  <c r="M24" i="2"/>
  <c r="J24" i="2"/>
  <c r="G24" i="2"/>
  <c r="P23" i="2"/>
  <c r="O23" i="2"/>
  <c r="M23" i="2"/>
  <c r="J23" i="2"/>
  <c r="G23" i="2"/>
  <c r="P22" i="2"/>
  <c r="O22" i="2"/>
  <c r="M22" i="2"/>
  <c r="M20" i="2" s="1"/>
  <c r="J22" i="2"/>
  <c r="G22" i="2"/>
  <c r="P21" i="2"/>
  <c r="O21" i="2"/>
  <c r="M21" i="2"/>
  <c r="J21" i="2"/>
  <c r="G21" i="2"/>
  <c r="N20" i="2"/>
  <c r="L20" i="2"/>
  <c r="L18" i="2" s="1"/>
  <c r="L16" i="2" s="1"/>
  <c r="K20" i="2"/>
  <c r="I20" i="2"/>
  <c r="H20" i="2"/>
  <c r="F20" i="2"/>
  <c r="E20" i="2"/>
  <c r="G20" i="2" s="1"/>
  <c r="Q19" i="2"/>
  <c r="P19" i="2"/>
  <c r="O19" i="2"/>
  <c r="J19" i="2"/>
  <c r="G19" i="2"/>
  <c r="I18" i="2"/>
  <c r="I16" i="2" s="1"/>
  <c r="F18" i="2"/>
  <c r="E18" i="2"/>
  <c r="E16" i="2" s="1"/>
  <c r="Q17" i="2"/>
  <c r="P17" i="2"/>
  <c r="O17" i="2"/>
  <c r="J17" i="2"/>
  <c r="G17" i="2"/>
  <c r="P15" i="2"/>
  <c r="O15" i="2"/>
  <c r="J15" i="2"/>
  <c r="P14" i="2"/>
  <c r="P93" i="2" s="1"/>
  <c r="O14" i="2"/>
  <c r="O93" i="2" s="1"/>
  <c r="M14" i="2"/>
  <c r="M93" i="2" s="1"/>
  <c r="J14" i="2"/>
  <c r="J93" i="2" s="1"/>
  <c r="G14" i="2"/>
  <c r="P13" i="2"/>
  <c r="O13" i="2"/>
  <c r="J13" i="2"/>
  <c r="P12" i="2"/>
  <c r="O12" i="2"/>
  <c r="M12" i="2"/>
  <c r="J12" i="2"/>
  <c r="G12" i="2"/>
  <c r="E55" i="1"/>
  <c r="E42" i="1"/>
  <c r="E38" i="1"/>
  <c r="E33" i="1"/>
  <c r="E30" i="1"/>
  <c r="E28" i="1" s="1"/>
  <c r="E24" i="1"/>
  <c r="E20" i="1"/>
  <c r="O20" i="2" l="1"/>
  <c r="P33" i="2"/>
  <c r="P36" i="2"/>
  <c r="P57" i="2"/>
  <c r="J92" i="2"/>
  <c r="O92" i="2"/>
  <c r="O94" i="2" s="1"/>
  <c r="Q84" i="2"/>
  <c r="F16" i="2"/>
  <c r="J20" i="2"/>
  <c r="K18" i="2"/>
  <c r="K16" i="2" s="1"/>
  <c r="N31" i="2"/>
  <c r="O31" i="2" s="1"/>
  <c r="M94" i="2"/>
  <c r="G92" i="2"/>
  <c r="G94" i="2" s="1"/>
  <c r="P92" i="2"/>
  <c r="P94" i="2" s="1"/>
  <c r="O84" i="2"/>
  <c r="I94" i="2"/>
  <c r="L94" i="2"/>
  <c r="Q94" i="2"/>
  <c r="K94" i="2"/>
  <c r="M18" i="2"/>
  <c r="M16" i="2" s="1"/>
  <c r="J94" i="2"/>
  <c r="G16" i="2"/>
  <c r="N18" i="2"/>
  <c r="O74" i="2"/>
  <c r="P84" i="2"/>
  <c r="G18" i="2"/>
  <c r="P26" i="2"/>
  <c r="P31" i="2"/>
  <c r="O39" i="2"/>
  <c r="O78" i="2"/>
  <c r="P20" i="2"/>
  <c r="H18" i="2"/>
  <c r="E19" i="1"/>
  <c r="P18" i="2" l="1"/>
  <c r="N16" i="2"/>
  <c r="Q18" i="2"/>
  <c r="O18" i="2"/>
  <c r="J18" i="2"/>
  <c r="H16" i="2"/>
  <c r="J16" i="2" s="1"/>
  <c r="E17" i="1"/>
  <c r="O16" i="2" l="1"/>
  <c r="Q16" i="2"/>
  <c r="P16" i="2"/>
</calcChain>
</file>

<file path=xl/sharedStrings.xml><?xml version="1.0" encoding="utf-8"?>
<sst xmlns="http://schemas.openxmlformats.org/spreadsheetml/2006/main" count="239" uniqueCount="163">
  <si>
    <t>Կառավարման ապարատ</t>
  </si>
  <si>
    <t>Առողջապահական և աշխատանքի տեսչական մարմին</t>
  </si>
  <si>
    <t>Բաժին</t>
  </si>
  <si>
    <t>01</t>
  </si>
  <si>
    <t>խումբ</t>
  </si>
  <si>
    <t>դաս</t>
  </si>
  <si>
    <t>Ծրագրի անվանումը՝</t>
  </si>
  <si>
    <t xml:space="preserve"> Տեսչական վերահսկողության ծրագիր</t>
  </si>
  <si>
    <t>Միջոցառման անվանումը՝</t>
  </si>
  <si>
    <t xml:space="preserve"> Առողջապահության՝ աշխատողների առողջության և անվտանգության ապահովման բնագավառում վերահսկողության իրականացում</t>
  </si>
  <si>
    <t>04.09.19</t>
  </si>
  <si>
    <t>17.09.19</t>
  </si>
  <si>
    <t>Գումարը   /հազ.դրամ/</t>
  </si>
  <si>
    <t xml:space="preserve"> Ծրագրային դասիչը</t>
  </si>
  <si>
    <t>Բացատրություն</t>
  </si>
  <si>
    <t xml:space="preserve"> Ծրագիր</t>
  </si>
  <si>
    <t xml:space="preserve"> Միջոցառում</t>
  </si>
  <si>
    <t>կոդը</t>
  </si>
  <si>
    <t>Բյուջետային ծախսերի տնտ. դասակարգման հոդվածի անվանումը</t>
  </si>
  <si>
    <t>2018թ. հաստատված բյուջե</t>
  </si>
  <si>
    <t xml:space="preserve"> 2018թ. փաստացի  կատարո ղական   </t>
  </si>
  <si>
    <t>տարբերություն /փաստ-հաստատված/</t>
  </si>
  <si>
    <t>2019թ. հաստատված բյուջե</t>
  </si>
  <si>
    <t>փոփոխություններ և այլ վերաբաշխումներ</t>
  </si>
  <si>
    <t>2019 ճշտված բյուջե</t>
  </si>
  <si>
    <t>2020 ՄԺԾԾ կողմնորոշիչ չափաքանակ</t>
  </si>
  <si>
    <t>2020                     ՀԱՅՏ</t>
  </si>
  <si>
    <t>Հայտի տարբերությունը 2019 հաստատված բյուջեի նկատմամբ</t>
  </si>
  <si>
    <t>2020   ՆԱԽԱԳԻԾ</t>
  </si>
  <si>
    <t>Նախագծի տարբերութ հայտի նկատմամբ</t>
  </si>
  <si>
    <t>Նախագծի տարբերությունը 2019թ. հաստատված բյուջեի նկատմամբ</t>
  </si>
  <si>
    <t>Նախագծի տարբերությունը 2020թ.ՄԺԾԾ կողմնորոշիչ չափաքանակների նկատմամբ</t>
  </si>
  <si>
    <t>Հայտի</t>
  </si>
  <si>
    <t>Նախագծի</t>
  </si>
  <si>
    <t>Հաստիքային  միավորների  թիվը</t>
  </si>
  <si>
    <t>ՀՀ վարչապետի 11.06.2018թ. 706-Ա որոշում</t>
  </si>
  <si>
    <t>Ծառայողական  ավտոմեքենաների  քանակը</t>
  </si>
  <si>
    <t>ՀՀ  կառավարության 2019 թվականի հուլիսի 18-ի N 896-Ն որոշման համաձայն Հայաստանի տեսչական մարմնի սահմանաքանակը սահմանվել է առավելագույնը 11 ավտոմեքենա։</t>
  </si>
  <si>
    <t>ԸՆԴԱՄԵՆԸ  ԾԱԽՍԵՐ</t>
  </si>
  <si>
    <t>այդ  թվում՝</t>
  </si>
  <si>
    <t>ԸՆԹԱՑԻԿ  ԾԱԽՍԵՐ</t>
  </si>
  <si>
    <t>ԱՇԽԱՏԱՆՔԻ ՎԱՐՁԱՏՐՈՒԹՅՈՒՆ</t>
  </si>
  <si>
    <t xml:space="preserve">  4111</t>
  </si>
  <si>
    <t xml:space="preserve"> -Աշխատողների աշխատավարձեր և հավելավճարներ</t>
  </si>
  <si>
    <t>Աշխատողներին՝ աշխատավարձի հաշվարկը որպես քաղ.ծառայող գործակցով և աշխատանքային ստաժով պայմանավորված</t>
  </si>
  <si>
    <t>24-ժամյա ռեժիմի մասով 1) ՀՀ վարչապետի աշխատակազմի քաղաքացիական ծառայության գրասենյակի ղեկավար Գարուշ Դավթյանի առաջարկությամբ որոշման նախագծում սահմանային հսկիչ կետի պետի համար սահմանել բացառություն. (Մ-17652-2019)</t>
  </si>
  <si>
    <t xml:space="preserve">  4112</t>
  </si>
  <si>
    <t xml:space="preserve"> - Պարգևատրումներ, դրամական խրախուսումներ և հատուկ վճարներ</t>
  </si>
  <si>
    <t>Նշված ոլորտը կանոնակարգող իրավական ակտի պահանջ՝ &lt;4111&gt;x30%</t>
  </si>
  <si>
    <t>4113</t>
  </si>
  <si>
    <t xml:space="preserve"> -Քաղաքացիական, դատական և պետական ծառայողների պարգևատրում </t>
  </si>
  <si>
    <t>Նշված ոլորտը կանոնակարգող իրավական ակտի պահանջ՝ &lt;4111&gt;:12ամիսx2ամիս (հաշվի առած՝ քաղաքացիական ծառայողների քանակը)</t>
  </si>
  <si>
    <t>4114</t>
  </si>
  <si>
    <t xml:space="preserve">- Հարկային և մաքսային մարմինների աշխատողների պարգևատրում </t>
  </si>
  <si>
    <t>Էներգետիկ ծառայություններ</t>
  </si>
  <si>
    <t>այդ  թվում`</t>
  </si>
  <si>
    <t>Մատուցվող ծառայությունների ողջ ծավալով իրականացման արդյունքում շահագործվող հիմնական միջոցների համար ծախսվող էլ.էներգիա</t>
  </si>
  <si>
    <t>Էլեկտրաէներգիայով ջեռուցման ծառայություններ</t>
  </si>
  <si>
    <t>Ջեռուցման ծառայություններ</t>
  </si>
  <si>
    <t>ՙ'Հայաստանի Հանրապետության պետական մարմինների գծով Հայաստանի Հանրապետության պետական բյուջեի նախագծում բյուջետային ծախսերի առանձին տեսակների` ջեռուցման, վառելիքի և էլեկտրաէներգիայի ձեռք բերման ծավալների հաշվարկման հիմքում դրվող նորմաները հաստատելու մասին՚ ՀՀ կառավարության 2005 թվականի ապրիլի 28-ի N 629-Ն որոշման պահանջներին համապատասխան:</t>
  </si>
  <si>
    <t>Կոմունալ ծառայություններ</t>
  </si>
  <si>
    <t>Ջրամատակարարման և ջրահեռացման ծառայություններ</t>
  </si>
  <si>
    <t>Նախորդ ժամանակահատվածում խանխատեսված և իրական ծավալի տարբերության հետևանքով՝ 2018 թվականի վերջին մի քանի ամիսների պարտավորությունը վճարվել է 2019 թվականին</t>
  </si>
  <si>
    <t>Շենքերի պահպանման ծառայություններ</t>
  </si>
  <si>
    <t>Էական տարբերություն չէ՝ կլորացման արդյունք է</t>
  </si>
  <si>
    <t>Կապի ծառայություններ</t>
  </si>
  <si>
    <t>Աշխատանքի բնույթի առանձնահատկությունից ելնելով՝ փոստի առաքման ծառայությունների մասով</t>
  </si>
  <si>
    <t>ինտերնետի գումարը վճարվելու է միասնական ծրագրից</t>
  </si>
  <si>
    <t>Ապահովագրական ծախսեր</t>
  </si>
  <si>
    <t>Ավտոմեքենաների քանակից ելնելով՝ ապահովագրական ծախսերի աճի մասով</t>
  </si>
  <si>
    <t>Գույքի և սարքավորումների վարձակալություն</t>
  </si>
  <si>
    <t>Տարածքային 5 ստորաբաժանումներից և 7 բժշկասանիտարական հսկիչ կետերից միայն 4-ի մասով էր նախատեսված տարածքի վարձակալության գումար, մնացածը դեռևս տարածքները օգտագործում են անհատույց տրամադրմամբ, որը հետագայում անհնար է</t>
  </si>
  <si>
    <t>հայտում լրացված չէ օգտագործվող տարածքների վերաբերայալ աղյուսակը, լրացուցիչ հիմնավորման կարիք ունի</t>
  </si>
  <si>
    <t>Արտագերատեսչական ծախսեր</t>
  </si>
  <si>
    <t>Ծառայողական գործուղումների գծով ծախսեր</t>
  </si>
  <si>
    <t>Ներքին  գործուղումներ</t>
  </si>
  <si>
    <t>ՀՀ ողջ տարածքում, ՀՀ սահմանային հսկիչ կետերում ծառայությունների մեծածավալ քանակի  մատուցումը իրականացվում է աշխատողների միջոցով, որոնք աշխատանքի մշտական վայրից դուրս գործառույթ են իրականցնում</t>
  </si>
  <si>
    <t>17.8մլն դրամ` 2019-ի ճշտվածխ պլանը, որից ֆինանսավորումը կազմում է 20%</t>
  </si>
  <si>
    <t>Արտասահմանյան գործուղումների գծով ծախսեր</t>
  </si>
  <si>
    <t>Վարչական ծառայություններ</t>
  </si>
  <si>
    <t>Համակարգչային ծառայություններ</t>
  </si>
  <si>
    <t xml:space="preserve">Օգտագործման իրավունքով տրված են համակարգչային սարք-սարքավորումներ, որոնց օգտակար ծառայության ժամկետի մնացորդ չունեն և հաճախակի խափանման դեպքում, ինչպես նաև սպասարկման համար ֆինանսական միջոցներ են անրաժեշտ  </t>
  </si>
  <si>
    <t>1440՝ Մալբերի</t>
  </si>
  <si>
    <t>4233</t>
  </si>
  <si>
    <t>Աշխատակազմի մասնագիտական զարգացման ծառայություններ</t>
  </si>
  <si>
    <t>Վերահսկողական, ինչպես նաև կանխարգելիչ գործողություններն բարձր որակով իրականացնելու համար անհրաժեշտ են աշխատողների մասնագիտական վերապատրաստումներ</t>
  </si>
  <si>
    <t>Տեղեկատվական ծառայություններ</t>
  </si>
  <si>
    <t>Ցանցի կառավարման ծրագրային ապահովման ծառայություններ՝ 800, գովազդային ծառայություներ՝ 200</t>
  </si>
  <si>
    <t>Ցանցի կառավարման ծրագրային ապահովման ծառայությունները նախատեսվում են համակարգչային ծառայություններ հոդվածով</t>
  </si>
  <si>
    <t>Կառավարչական ծառայություններ</t>
  </si>
  <si>
    <t>Կենցաղային և հանրային սննդի ծառայություններ</t>
  </si>
  <si>
    <t>Ներկայացուցչական  ծախսեր</t>
  </si>
  <si>
    <t>Կանոնադրական գործառույթների առանձնահատկությունից ելնելով՝ կոնֆերանսներ, սեմինարներ և այլ միջոցառումներ իրականացնելու համար</t>
  </si>
  <si>
    <t>Ընդհանուր բնույթի այլ ծառայություններ</t>
  </si>
  <si>
    <t>Բնականոն աշխատանքն ապահովելու նպատակով անհրաժեշտություն է առաջանում կատարել ընդհանուր բնույթի այլ ծառայություններ, որոնք վերը շարադրված տնտեսագիտական դասակարգման հոդվածներով նախատեսված չէ</t>
  </si>
  <si>
    <t>լրացուցիչ և մանրամասն հիմնավորման կարիք ունի</t>
  </si>
  <si>
    <t>Մասնագիտական ծառայություններ</t>
  </si>
  <si>
    <t>Բնականոն աշխատանքն ապահովելու նպատակով անհրաժեշտություն է առաջանում ձեռք բերել մասնագիտական ծառայություններ</t>
  </si>
  <si>
    <t>Շենքերի և կառույցների ընթացիկ նորոգում և պահպանում</t>
  </si>
  <si>
    <t>Օգտագործման իրավունքով (անհատույց կամ հատուցմամբ) տրամադրված անշարժ գույքը անմխիթար վիճակում են գտնվում, ինչպես նաև գտնվում են հակասանիտարական վիճակում</t>
  </si>
  <si>
    <t>Մեքենաների և սարքավորումների ընթացիկ նորոգում և պահպանում</t>
  </si>
  <si>
    <t>Ավտոմեքենաների ընթացիկ նորոգում և պահպանում</t>
  </si>
  <si>
    <t>Սպասարկման իրավունքով շահագործման տրամադրված ավտոմեքենաների քանակից ելնելով</t>
  </si>
  <si>
    <t>Սարքավորումների ընթացիկ նորոգում և պահպանում</t>
  </si>
  <si>
    <t xml:space="preserve">Օգտագործման իրավունքով տրված են սարքավորումներ, որոնց օգտակար ծառայության ժամկետի մնացորդ չունեն և հաճախակի խափանման դեպքում, ինչպես նաև սպասարկման համար ֆինանսական միջոցներ են անրաժեշտ  </t>
  </si>
  <si>
    <t>Գրասենյակային նյութեր և հագուստ</t>
  </si>
  <si>
    <t>Գրասենյակային պիտույքներ</t>
  </si>
  <si>
    <t>Մատուցվող ծառայությունների քանական աճի և բնականոն աշխատանքն ապահովելու համար</t>
  </si>
  <si>
    <t>Հագուստ և համազգեստ</t>
  </si>
  <si>
    <t>Գործառույթների առանձնահատկություններից ելնելով, տարածքային ստորաբաժանումներում, մասնավորապես սահմաններում տեղակայված բժշկասանիտարական հսկիչ կետերում (օր՝ Զվարթնոց օդանավակայան)համազգեստի անհրաժեշտության պահանջի արդյունքում նախատեսվել է հնարավորինս նվազ քանակի ֆինանսական միջոցի տրամադրում</t>
  </si>
  <si>
    <t>Գյուղատնտեսական ապրանքներ</t>
  </si>
  <si>
    <t>Տրանսպորտային նյութեր</t>
  </si>
  <si>
    <t>Առողջապահական և լաբորատոր նյութեր</t>
  </si>
  <si>
    <t xml:space="preserve">Կենցաղային և հանրային սննդի նյութեր </t>
  </si>
  <si>
    <t>Հատուկ նպատակային այլ նյութեր</t>
  </si>
  <si>
    <t>Սուբսիդիաներ ոչ ֆինանսական պետական կազմակերպություններին</t>
  </si>
  <si>
    <t>Ընթացիկ դրամաշնորհներ միջազգային կազմակերպություններին</t>
  </si>
  <si>
    <t>Ընթացիկ դրամաշնորհներ պետական կառավարման հատվածին</t>
  </si>
  <si>
    <t>Ընթացիկ սուբվենցիաներ համայնքներին</t>
  </si>
  <si>
    <t xml:space="preserve"> Ընթացիկ դրամաշնորհներ պետական և համայնքային  առևտրային կազմակերպություններին</t>
  </si>
  <si>
    <t>4639</t>
  </si>
  <si>
    <t>Այլ ընթացիկ դրամաշնորհներ</t>
  </si>
  <si>
    <t>Այլ նպաստներ բյուջեից</t>
  </si>
  <si>
    <t>Այլ հարկեր</t>
  </si>
  <si>
    <t>Պարտադիր վճարներ</t>
  </si>
  <si>
    <t>ավտոմեքենաների տեխզննություն և բնապահպանական վճար</t>
  </si>
  <si>
    <t>աղբահանություն</t>
  </si>
  <si>
    <t>այլ</t>
  </si>
  <si>
    <t>Տրանստորտային միջոցի պետական գրանցման/հաշվառման և այլ նպատակների համար կատարվող պարտադիր վճարներ՝ 500 և 1368 հազ դրամ՝ ՀՀ վարչական դատավարության օրենսգրքի 56-րդ հոդվածի 1-ին մասի համաձայն՝ դատական ծախսերը կազմված են պետական տուրքից և գործի քննության հետ կապված այլ ծախսեր։ ՀՀ վարչական դատավարության օրենսգրքի 60-րդ հոդվածի 1-ին մասի համաձայն՝ կողմը, որի դեմ կայացվել է վճիռ, կամ որի բողոքը մերժվել է, կրում է (...) մյուս կողմի կրած դատական ծախսերի հատուցման պարտականությունը այն ծավալով, ինչ ծավալով դրանք անհրաժեշտ են եղել դատական պաշտպանության իրավունքի արդյունավետ իրականացման համար։ Դատական պաշտպանության այն միջոցի հետ կապված ծախսերը, որ իր նպատակին չի ծառայել, դրվում են այդ միջոցն օգտագործած կողմի վրա, անգամ եթե վճիռը կայացվել է այդ կողմի օգտին։</t>
  </si>
  <si>
    <t>4824</t>
  </si>
  <si>
    <t>Պետական հատվածի տարբեր մակարդակների կողմից միմյանց նկատմամբ կիրառվող տույժեր</t>
  </si>
  <si>
    <t>Այլ  ծախսեր</t>
  </si>
  <si>
    <t>Պահուստային միջոցներ</t>
  </si>
  <si>
    <t xml:space="preserve"> ՈՉ ՖԻՆԱՆՍԱԿԱՆ ԱԿՏԻՎՆԵՐԻ ԳԾՈՎ ԾԱԽՍԵՐ</t>
  </si>
  <si>
    <t xml:space="preserve">Տրանսպորտային սարքավորումներ </t>
  </si>
  <si>
    <t>Վարչական  սարքավորումներ</t>
  </si>
  <si>
    <t xml:space="preserve">Տեսչական մարմինը նախկինում հանդիսացել է ՀՀ առողջապահության նախարարության տեսչական մարմին, ինչպես նաև Տեսչական մարմինը վերակազմավորվել է 2018թ.-ին և հաշվեկշռում հաշվառված և ոչ էլ ամրակցված գույք չունի, ուստի 1. բնականոն աշխատանքն ապահովելու համար անհրաժեշեն ձեռք բերել համակարգիրներ, տպող և սքանավորող սարքեր, տնտեսական և գրասենյակային գույք և այլ հիմնական միջոցներ, 2. Վերահսկողական գործառույթներն առավել արդյունավետ իրականացնելու, ելակետային տվյալները ճիշտ հաշվարկելու, արագ և այլընտրանքային տարբերակ ունենալու նպատակով՝ ռեֆերենս լաբորատորիա և/կամ համապատասխան սարք-սարքավորումների ձեռքբերում (մասնավորապես՝ աղմուկի թույլատրելի սահմանը հաշվարկելու սարք և այլն) </t>
  </si>
  <si>
    <t>Այլ մեքենաներ և սարքավորումներ</t>
  </si>
  <si>
    <t xml:space="preserve">Ոչ նյութական հիմնական միջոցներ </t>
  </si>
  <si>
    <t>Զանազան համակարգչային ծրագրային փաթեթներ և օպերացիոն համակարգեր՝ Վերահսկողության ենթակա բնագավառներում գործող բոլոր տնտեսավարող սուբյեկտների (ըստ գործունեության ոլորտների և ռիսկայնության աստիճանը որոշող չափանիշների) տվյալների բազա՝ էլեկտրոնային շտեմարան ստեղծելու համար՝ ռիսկի համակարգի միջոցով ստուգումները պլանավորելու, տնտեսավարող սուբյեկտների անձնագրային տվալները, ոլորտային և անհատական ռիսկի չափորոշիչները հաշվառելու, բնագավառների ռիսկերը բացահայտելու, ըստ բնագավառների և ռիսկայնության խմբերի (բարձր, միջին, ցածր դասակարգելու) վերլուծելու նպատակով, ըստ գործունեության ոլորտների և ռիսկայնության աստիճանը որոշող չափանիշների տվյալների բազա վարելու, տուգման արդյունքում համապատասխան տվյալների (խախտման տեսակ, ստուգման ժամանակահատված և այլն) հաշվառելու, վարչական վարույթների և այլ գործառույթների մասով հաշվետվողականությունը ապահովելու նպատակով</t>
  </si>
  <si>
    <t>ՀԱԶԱՐ ԴՐԱՄ</t>
  </si>
  <si>
    <t>Ծրագրի նպատակը՝</t>
  </si>
  <si>
    <t xml:space="preserve">Տեսչական վերահսկողության ապահովում </t>
  </si>
  <si>
    <t xml:space="preserve"> Ծառայությունների մատուցում</t>
  </si>
  <si>
    <t>Առողջապահության՝ աշխատողների առողջության և անվտանգության ապահովման բնագավառում վերահսկողության իրականացում</t>
  </si>
  <si>
    <t>Միջոցառման նկարագրությունը`</t>
  </si>
  <si>
    <t>Միջոցառման տեսակը</t>
  </si>
  <si>
    <t>Առողջապահության և աշխատանքի տեսչական մարմնի աշխատանքային պայմանների բարելավման համար վարչական սարքավորումների ձեռք բերում</t>
  </si>
  <si>
    <t>Պետական մարմինների կողմից օգտագործվող ոչ ֆինանսական ակտիվների հետ գործառնություններ</t>
  </si>
  <si>
    <t xml:space="preserve">Տեսչական վերահսկողության ծրագիր (1213)  </t>
  </si>
  <si>
    <t>ՈՉ ՖԻՆԱՆՍԱԿԱՆ ԱԿՏԻՎՆԵՐԻ ԳԾՈՎ ԾԱԽՍԵՐ</t>
  </si>
  <si>
    <t xml:space="preserve">ՀԱՅԱՍՏԱՆԻ ՀԱՆՐԱՊԵՏՈՒԹՅԱՆ </t>
  </si>
  <si>
    <t>ԱՌՈՂՋԱՊԱՀԱԿԱՆ ԵՎ ԱՇԽԱՏԱՆՔԻ ՄԱՐՄԻՆ</t>
  </si>
  <si>
    <t>Բյուջետային ծախսերի տնտեսագիտական դասակարգման տարրեր</t>
  </si>
  <si>
    <t>Անվանումը</t>
  </si>
  <si>
    <t xml:space="preserve"> Միջոցառում*</t>
  </si>
  <si>
    <t xml:space="preserve"> Միջոցառում**</t>
  </si>
  <si>
    <r>
      <t xml:space="preserve">Առողջապահության ոլորտում վերահսկողության ծառայություններ </t>
    </r>
    <r>
      <rPr>
        <b/>
        <sz val="8"/>
        <rFont val="GHEA Grapalat"/>
        <family val="3"/>
      </rPr>
      <t>(11001)</t>
    </r>
  </si>
  <si>
    <r>
      <t>Առողջապահության և աշխատանքի տեսչական մարմնի կարողությունների զարգացում և տեխնիկական հագեցվածության ապահովում</t>
    </r>
    <r>
      <rPr>
        <b/>
        <sz val="8"/>
        <rFont val="GHEA Grapalat"/>
        <family val="3"/>
      </rPr>
      <t xml:space="preserve"> (31005)</t>
    </r>
  </si>
  <si>
    <t>Ծանոթագրություն*</t>
  </si>
  <si>
    <t>Ծանոթագրություն**</t>
  </si>
  <si>
    <t>ԳՈՒՄԱՐ</t>
  </si>
  <si>
    <t>2020 ԹՎԱԿԱՆԻ ՏԱՐԵԿԱՆ ՊԱՀՊԱՆՄԱՆ ԾԱԽՍԵՐԻ ՆԱԽԱՀԱՇԻՎ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</si>
</sst>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_);\(#,##0.0\)"/>
    <numFmt numFmtId="165" formatCode="0.0"/>
    <numFmt numFmtId="166" formatCode="_(* #,##0.0_);_(* \(#,##0.0\);_(* &quot;-&quot;??_);_(@_)"/>
    <numFmt numFmtId="167" formatCode="_-* #,##0.00_-;\-* #,##0.00_-;_-* &quot;-&quot;??_-;_-@_-"/>
  </numFmts>
  <fonts count="48" x14ac:knownFonts="1">
    <font>
      <sz val="11"/>
      <color theme="1"/>
      <name val="Calibri"/>
      <family val="2"/>
      <scheme val="minor"/>
    </font>
    <font>
      <sz val="10"/>
      <name val="GHEA Grapalat"/>
      <family val="3"/>
    </font>
    <font>
      <sz val="10"/>
      <color indexed="8"/>
      <name val="MS Sans Serif"/>
      <family val="2"/>
    </font>
    <font>
      <b/>
      <sz val="10"/>
      <name val="GHEA Grapalat"/>
      <family val="3"/>
    </font>
    <font>
      <b/>
      <sz val="11"/>
      <name val="GHEA Grapalat"/>
      <family val="3"/>
    </font>
    <font>
      <b/>
      <sz val="12"/>
      <name val="GHEA Grapalat"/>
      <family val="3"/>
    </font>
    <font>
      <u/>
      <sz val="10"/>
      <name val="GHEA Grapalat"/>
      <family val="3"/>
    </font>
    <font>
      <sz val="11"/>
      <name val="GHEA Grapalat"/>
      <family val="3"/>
    </font>
    <font>
      <sz val="10"/>
      <name val="Arial"/>
      <family val="2"/>
    </font>
    <font>
      <sz val="10"/>
      <color theme="1"/>
      <name val="GHEA Grapalat"/>
      <family val="3"/>
    </font>
    <font>
      <sz val="10"/>
      <name val="Arial Armenian"/>
      <family val="2"/>
    </font>
    <font>
      <sz val="10"/>
      <name val="Arial"/>
      <family val="2"/>
      <charset val="204"/>
    </font>
    <font>
      <i/>
      <sz val="10"/>
      <name val="Arial Armenian"/>
      <family val="2"/>
    </font>
    <font>
      <sz val="11"/>
      <color rgb="FFFF0000"/>
      <name val="Arial Armenian"/>
      <family val="2"/>
    </font>
    <font>
      <b/>
      <sz val="10"/>
      <color rgb="FFFF0000"/>
      <name val="Arial Armenian"/>
      <family val="2"/>
    </font>
    <font>
      <sz val="9"/>
      <name val="GHEA Mariam"/>
      <family val="3"/>
    </font>
    <font>
      <sz val="9"/>
      <color theme="1"/>
      <name val="GHEA Grapalat"/>
      <family val="3"/>
    </font>
    <font>
      <sz val="10"/>
      <color indexed="8"/>
      <name val="MS Sans Serif"/>
      <family val="2"/>
      <charset val="204"/>
    </font>
    <font>
      <b/>
      <sz val="9"/>
      <name val="GHEA Mariam"/>
      <family val="3"/>
    </font>
    <font>
      <b/>
      <i/>
      <sz val="9"/>
      <name val="GHEA Mariam"/>
      <family val="3"/>
    </font>
    <font>
      <b/>
      <sz val="11"/>
      <name val="GHEA Mariam"/>
      <family val="3"/>
    </font>
    <font>
      <sz val="9"/>
      <color indexed="8"/>
      <name val="GHEA Grapalat"/>
      <family val="3"/>
    </font>
    <font>
      <i/>
      <sz val="9"/>
      <name val="GHEA Mariam"/>
      <family val="3"/>
    </font>
    <font>
      <sz val="11"/>
      <name val="GHEA Mariam"/>
      <family val="3"/>
    </font>
    <font>
      <sz val="8"/>
      <color theme="1"/>
      <name val="GHEA Grapalat"/>
      <family val="3"/>
    </font>
    <font>
      <sz val="8"/>
      <name val="GHEA Grapalat"/>
      <family val="3"/>
    </font>
    <font>
      <i/>
      <sz val="8"/>
      <name val="GHEA Grapalat"/>
      <family val="3"/>
    </font>
    <font>
      <sz val="8"/>
      <name val="GHEA Mariam"/>
      <family val="3"/>
    </font>
    <font>
      <sz val="8"/>
      <color indexed="8"/>
      <name val="GHEA Grapalat"/>
      <family val="3"/>
    </font>
    <font>
      <sz val="11"/>
      <color theme="1"/>
      <name val="GHEA Grapalat"/>
      <family val="3"/>
    </font>
    <font>
      <sz val="10.5"/>
      <name val="GHEA Grapalat"/>
      <family val="3"/>
    </font>
    <font>
      <b/>
      <sz val="10.5"/>
      <name val="GHEA Grapalat"/>
      <family val="3"/>
    </font>
    <font>
      <b/>
      <i/>
      <sz val="10.5"/>
      <color indexed="9"/>
      <name val="GHEA Grapalat"/>
      <family val="3"/>
    </font>
    <font>
      <b/>
      <i/>
      <sz val="11"/>
      <color indexed="9"/>
      <name val="GHEA Grapalat"/>
      <family val="3"/>
    </font>
    <font>
      <i/>
      <sz val="10"/>
      <color indexed="9"/>
      <name val="GHEA Grapalat"/>
      <family val="3"/>
    </font>
    <font>
      <i/>
      <sz val="10"/>
      <color indexed="10"/>
      <name val="GHEA Grapalat"/>
      <family val="3"/>
    </font>
    <font>
      <b/>
      <sz val="10"/>
      <color theme="0"/>
      <name val="GHEA Grapalat"/>
      <family val="3"/>
    </font>
    <font>
      <sz val="10"/>
      <color theme="0"/>
      <name val="GHEA Grapalat"/>
      <family val="3"/>
    </font>
    <font>
      <b/>
      <sz val="10"/>
      <color indexed="8"/>
      <name val="GHEA Grapalat"/>
      <family val="3"/>
    </font>
    <font>
      <sz val="9"/>
      <name val="GHEA Grapalat"/>
      <family val="3"/>
    </font>
    <font>
      <sz val="10"/>
      <color rgb="FFFF0000"/>
      <name val="GHEA Grapalat"/>
      <family val="3"/>
    </font>
    <font>
      <b/>
      <sz val="9"/>
      <name val="GHEA Grapalat"/>
      <family val="3"/>
    </font>
    <font>
      <i/>
      <sz val="9"/>
      <name val="GHEA Grapalat"/>
      <family val="3"/>
    </font>
    <font>
      <sz val="10"/>
      <color indexed="8"/>
      <name val="GHEA Grapalat"/>
      <family val="3"/>
    </font>
    <font>
      <b/>
      <sz val="8"/>
      <color rgb="FFFF0000"/>
      <name val="GHEA Grapalat"/>
      <family val="3"/>
    </font>
    <font>
      <b/>
      <sz val="10"/>
      <color rgb="FFFF0000"/>
      <name val="GHEA Grapalat"/>
      <family val="3"/>
    </font>
    <font>
      <b/>
      <i/>
      <u/>
      <sz val="10"/>
      <name val="GHEA Grapalat"/>
      <family val="3"/>
    </font>
    <font>
      <b/>
      <sz val="8"/>
      <name val="GHEA Grapalat"/>
      <family val="3"/>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s>
  <cellStyleXfs count="10">
    <xf numFmtId="0" fontId="0" fillId="0" borderId="0"/>
    <xf numFmtId="0" fontId="2" fillId="0" borderId="0"/>
    <xf numFmtId="0" fontId="8" fillId="0" borderId="0"/>
    <xf numFmtId="0" fontId="11" fillId="0" borderId="0"/>
    <xf numFmtId="0" fontId="17" fillId="0" borderId="0"/>
    <xf numFmtId="0" fontId="17" fillId="0" borderId="0"/>
    <xf numFmtId="43" fontId="8" fillId="0" borderId="0" applyFont="0" applyFill="0" applyBorder="0" applyAlignment="0" applyProtection="0"/>
    <xf numFmtId="43" fontId="11" fillId="0" borderId="0" applyFont="0" applyFill="0" applyBorder="0" applyAlignment="0" applyProtection="0"/>
    <xf numFmtId="167" fontId="10" fillId="0" borderId="0" applyFont="0" applyFill="0" applyBorder="0" applyAlignment="0" applyProtection="0"/>
    <xf numFmtId="0" fontId="10" fillId="0" borderId="0"/>
  </cellStyleXfs>
  <cellXfs count="248">
    <xf numFmtId="0" fontId="0" fillId="0" borderId="0" xfId="0"/>
    <xf numFmtId="0" fontId="1" fillId="2" borderId="0" xfId="0" applyFont="1" applyFill="1"/>
    <xf numFmtId="0" fontId="1" fillId="0" borderId="0" xfId="1" applyFont="1" applyFill="1" applyBorder="1" applyAlignment="1">
      <alignment wrapText="1"/>
    </xf>
    <xf numFmtId="0" fontId="3" fillId="0" borderId="0" xfId="1" applyFont="1" applyFill="1" applyBorder="1" applyAlignment="1">
      <alignment horizontal="left" wrapText="1"/>
    </xf>
    <xf numFmtId="0" fontId="3" fillId="0" borderId="0" xfId="1" applyFont="1" applyFill="1" applyBorder="1" applyAlignment="1">
      <alignment horizontal="center" wrapText="1"/>
    </xf>
    <xf numFmtId="0" fontId="4" fillId="0" borderId="0" xfId="1" applyFont="1" applyFill="1" applyBorder="1" applyAlignment="1">
      <alignment horizontal="center" wrapText="1"/>
    </xf>
    <xf numFmtId="0" fontId="3" fillId="0" borderId="0" xfId="1" applyFont="1" applyFill="1" applyBorder="1" applyAlignment="1">
      <alignment horizontal="centerContinuous" wrapText="1"/>
    </xf>
    <xf numFmtId="0" fontId="3" fillId="0" borderId="0" xfId="1" applyFont="1" applyFill="1" applyBorder="1" applyAlignment="1">
      <alignment horizontal="centerContinuous"/>
    </xf>
    <xf numFmtId="0" fontId="1" fillId="0" borderId="0" xfId="1" applyFont="1" applyFill="1"/>
    <xf numFmtId="0" fontId="1" fillId="0" borderId="0" xfId="1" applyFont="1" applyFill="1" applyBorder="1"/>
    <xf numFmtId="0" fontId="5" fillId="0" borderId="0" xfId="1" applyFont="1" applyFill="1" applyBorder="1" applyAlignment="1">
      <alignment horizontal="left"/>
    </xf>
    <xf numFmtId="0" fontId="6" fillId="0" borderId="0" xfId="0" applyFont="1" applyFill="1" applyBorder="1" applyAlignment="1">
      <alignment wrapText="1"/>
    </xf>
    <xf numFmtId="0" fontId="1" fillId="0" borderId="0" xfId="1" applyFont="1" applyFill="1" applyBorder="1" applyAlignment="1">
      <alignment horizontal="left"/>
    </xf>
    <xf numFmtId="0" fontId="7" fillId="0" borderId="0" xfId="1" applyFont="1" applyFill="1" applyBorder="1" applyAlignment="1">
      <alignment horizontal="centerContinuous" wrapText="1"/>
    </xf>
    <xf numFmtId="0" fontId="1" fillId="0" borderId="0" xfId="1" applyFont="1" applyFill="1" applyBorder="1" applyAlignment="1">
      <alignment horizontal="centerContinuous" wrapText="1"/>
    </xf>
    <xf numFmtId="0" fontId="3" fillId="2" borderId="1" xfId="0" applyFont="1" applyFill="1" applyBorder="1"/>
    <xf numFmtId="49" fontId="3" fillId="2" borderId="1" xfId="0" applyNumberFormat="1" applyFont="1" applyFill="1" applyBorder="1" applyAlignment="1">
      <alignment horizontal="center"/>
    </xf>
    <xf numFmtId="0" fontId="1" fillId="0" borderId="0" xfId="1" applyFont="1" applyFill="1" applyBorder="1" applyAlignment="1">
      <alignment horizontal="center" wrapText="1"/>
    </xf>
    <xf numFmtId="0" fontId="7" fillId="0" borderId="0" xfId="1" applyFont="1" applyFill="1" applyBorder="1" applyAlignment="1">
      <alignment horizontal="center" wrapText="1"/>
    </xf>
    <xf numFmtId="164" fontId="1" fillId="0" borderId="0" xfId="1" applyNumberFormat="1" applyFont="1" applyFill="1" applyBorder="1" applyAlignment="1">
      <alignment horizontal="center" wrapText="1"/>
    </xf>
    <xf numFmtId="0" fontId="1" fillId="0" borderId="0" xfId="1" applyFont="1" applyFill="1" applyBorder="1" applyAlignment="1">
      <alignment horizontal="center"/>
    </xf>
    <xf numFmtId="0" fontId="3" fillId="2" borderId="0" xfId="0" applyFont="1" applyFill="1" applyBorder="1"/>
    <xf numFmtId="0" fontId="1" fillId="0" borderId="0" xfId="2" applyFont="1" applyFill="1"/>
    <xf numFmtId="0" fontId="1" fillId="0" borderId="0" xfId="2" applyFont="1" applyFill="1" applyAlignment="1">
      <alignment wrapText="1"/>
    </xf>
    <xf numFmtId="49" fontId="1" fillId="0" borderId="0" xfId="2" applyNumberFormat="1" applyFont="1" applyFill="1" applyBorder="1" applyAlignment="1">
      <alignment horizontal="center" wrapText="1"/>
    </xf>
    <xf numFmtId="0" fontId="1" fillId="0" borderId="0" xfId="2" applyFont="1" applyFill="1" applyBorder="1" applyAlignment="1">
      <alignment horizontal="center" wrapText="1"/>
    </xf>
    <xf numFmtId="0" fontId="7" fillId="0" borderId="0" xfId="2" applyFont="1" applyFill="1" applyBorder="1" applyAlignment="1">
      <alignment horizontal="center" wrapText="1"/>
    </xf>
    <xf numFmtId="165" fontId="1" fillId="0" borderId="0" xfId="2" applyNumberFormat="1" applyFont="1" applyFill="1" applyBorder="1" applyAlignment="1">
      <alignment horizontal="center" wrapText="1"/>
    </xf>
    <xf numFmtId="0" fontId="1" fillId="0" borderId="0" xfId="2" applyFont="1" applyFill="1" applyBorder="1"/>
    <xf numFmtId="0" fontId="1" fillId="3" borderId="0" xfId="2" applyFont="1" applyFill="1"/>
    <xf numFmtId="0" fontId="1" fillId="0" borderId="0" xfId="2" applyFont="1" applyFill="1" applyAlignment="1"/>
    <xf numFmtId="0" fontId="0" fillId="0" borderId="0" xfId="0" applyAlignment="1">
      <alignment wrapText="1"/>
    </xf>
    <xf numFmtId="0" fontId="10" fillId="0" borderId="0" xfId="0" applyFont="1" applyFill="1" applyBorder="1" applyAlignment="1">
      <alignment horizontal="center" wrapText="1"/>
    </xf>
    <xf numFmtId="0" fontId="12" fillId="0" borderId="0" xfId="3" applyFont="1" applyFill="1" applyBorder="1" applyAlignment="1">
      <alignment horizontal="center" wrapText="1"/>
    </xf>
    <xf numFmtId="0" fontId="13" fillId="4" borderId="0" xfId="0" applyFont="1" applyFill="1" applyBorder="1" applyAlignment="1">
      <alignment horizontal="center" wrapText="1"/>
    </xf>
    <xf numFmtId="0" fontId="10" fillId="0" borderId="0" xfId="0" applyFont="1" applyFill="1" applyBorder="1" applyAlignment="1">
      <alignment horizontal="center"/>
    </xf>
    <xf numFmtId="0" fontId="15" fillId="0" borderId="0" xfId="0" applyFont="1" applyFill="1" applyBorder="1" applyAlignment="1">
      <alignment horizontal="left" wrapText="1"/>
    </xf>
    <xf numFmtId="0" fontId="15" fillId="0" borderId="0" xfId="0" applyFont="1" applyFill="1" applyBorder="1" applyAlignment="1">
      <alignment horizontal="right"/>
    </xf>
    <xf numFmtId="0" fontId="18" fillId="0" borderId="1" xfId="4" applyFont="1" applyBorder="1" applyAlignment="1">
      <alignment horizontal="centerContinuous" vertical="center" wrapText="1"/>
    </xf>
    <xf numFmtId="0" fontId="19" fillId="0" borderId="1" xfId="4" applyFont="1" applyBorder="1" applyAlignment="1">
      <alignment horizontal="centerContinuous" vertical="center" wrapText="1"/>
    </xf>
    <xf numFmtId="0" fontId="18" fillId="0" borderId="1" xfId="4" applyFont="1" applyFill="1" applyBorder="1" applyAlignment="1">
      <alignment horizontal="centerContinuous" vertical="center" wrapText="1"/>
    </xf>
    <xf numFmtId="0" fontId="18" fillId="0" borderId="4" xfId="4" applyFont="1" applyBorder="1" applyAlignment="1">
      <alignment horizontal="left" vertical="center" wrapText="1"/>
    </xf>
    <xf numFmtId="0" fontId="20" fillId="0" borderId="1" xfId="4" applyFont="1" applyBorder="1" applyAlignment="1">
      <alignment horizontal="centerContinuous" vertical="center" wrapText="1"/>
    </xf>
    <xf numFmtId="0" fontId="21" fillId="0" borderId="0" xfId="4" applyFont="1"/>
    <xf numFmtId="0" fontId="16" fillId="0" borderId="5" xfId="0" applyFont="1" applyFill="1" applyBorder="1" applyAlignment="1">
      <alignment horizontal="center" vertical="center" wrapText="1"/>
    </xf>
    <xf numFmtId="0" fontId="15" fillId="0" borderId="1" xfId="4" applyFont="1" applyBorder="1" applyAlignment="1">
      <alignment horizontal="center" wrapText="1"/>
    </xf>
    <xf numFmtId="0" fontId="15" fillId="3" borderId="1" xfId="4" applyFont="1" applyFill="1" applyBorder="1" applyAlignment="1">
      <alignment horizontal="center" wrapText="1"/>
    </xf>
    <xf numFmtId="0" fontId="22" fillId="3" borderId="1" xfId="4" applyFont="1" applyFill="1" applyBorder="1" applyAlignment="1">
      <alignment horizontal="center" wrapText="1"/>
    </xf>
    <xf numFmtId="0" fontId="15" fillId="0" borderId="1" xfId="4" applyFont="1" applyFill="1" applyBorder="1" applyAlignment="1">
      <alignment horizontal="center" wrapText="1"/>
    </xf>
    <xf numFmtId="0" fontId="23" fillId="4" borderId="5" xfId="4" applyFont="1" applyFill="1" applyBorder="1" applyAlignment="1">
      <alignment horizontal="center" wrapText="1"/>
    </xf>
    <xf numFmtId="0" fontId="15" fillId="0" borderId="5" xfId="4" applyFont="1" applyFill="1" applyBorder="1" applyAlignment="1">
      <alignment horizontal="center" wrapText="1"/>
    </xf>
    <xf numFmtId="0" fontId="24" fillId="0" borderId="6" xfId="0" applyFont="1" applyFill="1" applyBorder="1" applyAlignment="1">
      <alignment horizontal="center" vertical="top" wrapText="1"/>
    </xf>
    <xf numFmtId="0" fontId="25" fillId="0" borderId="1" xfId="4" applyFont="1" applyBorder="1" applyAlignment="1">
      <alignment horizontal="center" wrapText="1"/>
    </xf>
    <xf numFmtId="0" fontId="25" fillId="0" borderId="1" xfId="4" applyFont="1" applyFill="1" applyBorder="1" applyAlignment="1">
      <alignment horizontal="center" wrapText="1"/>
    </xf>
    <xf numFmtId="0" fontId="26" fillId="0" borderId="1" xfId="4" applyFont="1" applyFill="1" applyBorder="1" applyAlignment="1">
      <alignment horizontal="center" wrapText="1"/>
    </xf>
    <xf numFmtId="0" fontId="25" fillId="3" borderId="1" xfId="4" applyFont="1" applyFill="1" applyBorder="1" applyAlignment="1">
      <alignment horizontal="center" wrapText="1"/>
    </xf>
    <xf numFmtId="0" fontId="25" fillId="0" borderId="1" xfId="5" applyFont="1" applyFill="1" applyBorder="1" applyAlignment="1">
      <alignment horizontal="center" wrapText="1"/>
    </xf>
    <xf numFmtId="0" fontId="7" fillId="4" borderId="1" xfId="5" applyFont="1" applyFill="1" applyBorder="1" applyAlignment="1">
      <alignment horizontal="center" wrapText="1"/>
    </xf>
    <xf numFmtId="0" fontId="27" fillId="0" borderId="1" xfId="5" applyFont="1" applyBorder="1" applyAlignment="1">
      <alignment horizontal="center" wrapText="1"/>
    </xf>
    <xf numFmtId="0" fontId="28" fillId="0" borderId="0" xfId="4" applyFont="1"/>
    <xf numFmtId="49" fontId="29" fillId="0" borderId="6"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1" fillId="0" borderId="1" xfId="4" applyFont="1" applyFill="1" applyBorder="1" applyAlignment="1">
      <alignment horizontal="center" vertical="center" wrapText="1"/>
    </xf>
    <xf numFmtId="0" fontId="3" fillId="0" borderId="1" xfId="4" applyFont="1" applyFill="1" applyBorder="1" applyAlignment="1">
      <alignment horizontal="left" vertical="center" wrapText="1"/>
    </xf>
    <xf numFmtId="37" fontId="30" fillId="0" borderId="1" xfId="4" applyNumberFormat="1" applyFont="1" applyFill="1" applyBorder="1" applyAlignment="1">
      <alignment horizontal="center" wrapText="1"/>
    </xf>
    <xf numFmtId="37" fontId="30" fillId="0" borderId="1" xfId="4" applyNumberFormat="1" applyFont="1" applyFill="1" applyBorder="1" applyAlignment="1">
      <alignment horizontal="left" vertical="center" wrapText="1"/>
    </xf>
    <xf numFmtId="37" fontId="30" fillId="3" borderId="1" xfId="4" applyNumberFormat="1" applyFont="1" applyFill="1" applyBorder="1" applyAlignment="1">
      <alignment horizontal="center" wrapText="1"/>
    </xf>
    <xf numFmtId="37" fontId="7" fillId="4" borderId="1" xfId="4" applyNumberFormat="1" applyFont="1" applyFill="1" applyBorder="1" applyAlignment="1">
      <alignment horizontal="center" wrapText="1"/>
    </xf>
    <xf numFmtId="164" fontId="1" fillId="0" borderId="1" xfId="4" applyNumberFormat="1" applyFont="1" applyFill="1" applyBorder="1" applyAlignment="1">
      <alignment horizontal="center" wrapText="1"/>
    </xf>
    <xf numFmtId="164" fontId="1" fillId="0" borderId="1" xfId="0" applyNumberFormat="1" applyFont="1" applyFill="1" applyBorder="1" applyAlignment="1">
      <alignment horizontal="center" wrapText="1"/>
    </xf>
    <xf numFmtId="0" fontId="1" fillId="0" borderId="0" xfId="0" applyFont="1"/>
    <xf numFmtId="49" fontId="29" fillId="0" borderId="8" xfId="0" applyNumberFormat="1" applyFont="1" applyFill="1" applyBorder="1" applyAlignment="1">
      <alignment vertical="top" wrapText="1"/>
    </xf>
    <xf numFmtId="0" fontId="9" fillId="0" borderId="9" xfId="0" applyFont="1" applyFill="1" applyBorder="1" applyAlignment="1">
      <alignment vertical="top" wrapText="1"/>
    </xf>
    <xf numFmtId="0" fontId="1" fillId="0" borderId="1" xfId="4" applyFont="1" applyBorder="1" applyAlignment="1">
      <alignment horizontal="center" vertical="center" wrapText="1"/>
    </xf>
    <xf numFmtId="164" fontId="3" fillId="0" borderId="1" xfId="4" applyNumberFormat="1" applyFont="1" applyFill="1" applyBorder="1" applyAlignment="1">
      <alignment horizontal="center" wrapText="1"/>
    </xf>
    <xf numFmtId="164" fontId="1" fillId="0" borderId="1" xfId="0" applyNumberFormat="1" applyFont="1" applyBorder="1" applyAlignment="1">
      <alignment horizontal="center" wrapText="1"/>
    </xf>
    <xf numFmtId="0" fontId="1" fillId="5" borderId="0" xfId="0" applyFont="1" applyFill="1"/>
    <xf numFmtId="0" fontId="3" fillId="0" borderId="1" xfId="4" applyFont="1" applyBorder="1" applyAlignment="1">
      <alignment horizontal="left" vertical="center" wrapText="1"/>
    </xf>
    <xf numFmtId="37" fontId="30" fillId="0" borderId="1" xfId="4" applyNumberFormat="1" applyFont="1" applyBorder="1" applyAlignment="1">
      <alignment horizontal="left" vertical="center" wrapText="1"/>
    </xf>
    <xf numFmtId="0" fontId="9" fillId="0" borderId="8" xfId="0" applyFont="1" applyFill="1" applyBorder="1" applyAlignment="1">
      <alignment vertical="top" wrapText="1"/>
    </xf>
    <xf numFmtId="0" fontId="1" fillId="0" borderId="1" xfId="4" applyFont="1" applyFill="1" applyBorder="1" applyAlignment="1">
      <alignment horizontal="left" vertical="center" wrapText="1"/>
    </xf>
    <xf numFmtId="164" fontId="31" fillId="0" borderId="1" xfId="4" applyNumberFormat="1" applyFont="1" applyFill="1" applyBorder="1" applyAlignment="1">
      <alignment horizontal="center" wrapText="1"/>
    </xf>
    <xf numFmtId="0" fontId="30" fillId="0" borderId="1" xfId="4" applyFont="1" applyFill="1" applyBorder="1" applyAlignment="1">
      <alignment horizontal="left" vertical="center" wrapText="1"/>
    </xf>
    <xf numFmtId="164" fontId="4" fillId="4" borderId="1" xfId="4" applyNumberFormat="1" applyFont="1" applyFill="1" applyBorder="1" applyAlignment="1">
      <alignment horizontal="center" wrapText="1"/>
    </xf>
    <xf numFmtId="0" fontId="1" fillId="0" borderId="0" xfId="0" applyFont="1" applyFill="1"/>
    <xf numFmtId="0" fontId="3" fillId="5" borderId="1" xfId="4" applyFont="1" applyFill="1" applyBorder="1" applyAlignment="1">
      <alignment horizontal="center" vertical="center" wrapText="1"/>
    </xf>
    <xf numFmtId="0" fontId="3" fillId="5" borderId="1" xfId="0" applyFont="1" applyFill="1" applyBorder="1" applyAlignment="1">
      <alignment wrapText="1"/>
    </xf>
    <xf numFmtId="166" fontId="31" fillId="5" borderId="1" xfId="6" applyNumberFormat="1" applyFont="1" applyFill="1" applyBorder="1" applyAlignment="1">
      <alignment wrapText="1"/>
    </xf>
    <xf numFmtId="166" fontId="4" fillId="5" borderId="1" xfId="6" applyNumberFormat="1" applyFont="1" applyFill="1" applyBorder="1" applyAlignment="1">
      <alignment wrapText="1"/>
    </xf>
    <xf numFmtId="164" fontId="3" fillId="5" borderId="1" xfId="7" applyNumberFormat="1" applyFont="1" applyFill="1" applyBorder="1" applyAlignment="1">
      <alignment horizontal="center" wrapText="1"/>
    </xf>
    <xf numFmtId="0" fontId="3" fillId="5" borderId="0" xfId="0" applyFont="1" applyFill="1"/>
    <xf numFmtId="0" fontId="1" fillId="0" borderId="1" xfId="0" applyFont="1" applyFill="1" applyBorder="1" applyAlignment="1">
      <alignment wrapText="1"/>
    </xf>
    <xf numFmtId="166" fontId="31" fillId="0" borderId="1" xfId="6" applyNumberFormat="1" applyFont="1" applyFill="1" applyBorder="1" applyAlignment="1">
      <alignment wrapText="1"/>
    </xf>
    <xf numFmtId="166" fontId="4" fillId="0" borderId="1" xfId="6" applyNumberFormat="1" applyFont="1" applyFill="1" applyBorder="1" applyAlignment="1">
      <alignment wrapText="1"/>
    </xf>
    <xf numFmtId="164" fontId="3" fillId="0" borderId="1" xfId="7" applyNumberFormat="1" applyFont="1" applyFill="1" applyBorder="1" applyAlignment="1">
      <alignment horizontal="center" wrapText="1"/>
    </xf>
    <xf numFmtId="164" fontId="1" fillId="0" borderId="1" xfId="7" applyNumberFormat="1" applyFont="1" applyFill="1" applyBorder="1" applyAlignment="1">
      <alignment horizontal="center" wrapText="1"/>
    </xf>
    <xf numFmtId="0" fontId="3" fillId="5" borderId="1" xfId="4" applyFont="1" applyFill="1" applyBorder="1" applyAlignment="1">
      <alignment horizontal="left" vertical="center" wrapText="1"/>
    </xf>
    <xf numFmtId="166" fontId="32" fillId="0" borderId="1" xfId="6" applyNumberFormat="1" applyFont="1" applyFill="1" applyBorder="1" applyAlignment="1">
      <alignment wrapText="1"/>
    </xf>
    <xf numFmtId="166" fontId="33" fillId="0" borderId="1" xfId="6" applyNumberFormat="1" applyFont="1" applyFill="1" applyBorder="1" applyAlignment="1">
      <alignment wrapText="1"/>
    </xf>
    <xf numFmtId="164" fontId="34" fillId="0" borderId="1" xfId="7" applyNumberFormat="1" applyFont="1" applyFill="1" applyBorder="1" applyAlignment="1">
      <alignment horizontal="center" wrapText="1"/>
    </xf>
    <xf numFmtId="164" fontId="35" fillId="0" borderId="1" xfId="7" applyNumberFormat="1" applyFont="1" applyFill="1" applyBorder="1" applyAlignment="1">
      <alignment horizontal="center" wrapText="1"/>
    </xf>
    <xf numFmtId="164" fontId="36" fillId="5" borderId="1" xfId="7" applyNumberFormat="1" applyFont="1" applyFill="1" applyBorder="1" applyAlignment="1">
      <alignment horizontal="center" wrapText="1"/>
    </xf>
    <xf numFmtId="164" fontId="1" fillId="5" borderId="1" xfId="7" applyNumberFormat="1" applyFont="1" applyFill="1" applyBorder="1" applyAlignment="1">
      <alignment horizontal="center" wrapText="1"/>
    </xf>
    <xf numFmtId="0" fontId="1" fillId="0" borderId="8" xfId="0" applyFont="1" applyFill="1" applyBorder="1"/>
    <xf numFmtId="0" fontId="1" fillId="0" borderId="9" xfId="0" applyFont="1" applyFill="1" applyBorder="1"/>
    <xf numFmtId="164" fontId="37" fillId="0" borderId="1" xfId="7" applyNumberFormat="1" applyFont="1" applyFill="1" applyBorder="1" applyAlignment="1">
      <alignment horizontal="center" wrapText="1"/>
    </xf>
    <xf numFmtId="49" fontId="38" fillId="0" borderId="5" xfId="4" applyNumberFormat="1" applyFont="1" applyFill="1" applyBorder="1" applyAlignment="1">
      <alignment horizontal="center" vertical="center" wrapText="1"/>
    </xf>
    <xf numFmtId="49" fontId="3" fillId="0" borderId="1" xfId="4" applyNumberFormat="1" applyFont="1" applyFill="1" applyBorder="1" applyAlignment="1">
      <alignment horizontal="left" vertical="center" wrapText="1"/>
    </xf>
    <xf numFmtId="166" fontId="30" fillId="0" borderId="1" xfId="6" applyNumberFormat="1" applyFont="1" applyFill="1" applyBorder="1" applyAlignment="1">
      <alignment wrapText="1"/>
    </xf>
    <xf numFmtId="166" fontId="31" fillId="3" borderId="1" xfId="6" applyNumberFormat="1" applyFont="1" applyFill="1" applyBorder="1" applyAlignment="1">
      <alignment wrapText="1"/>
    </xf>
    <xf numFmtId="166" fontId="7" fillId="4" borderId="1" xfId="6" applyNumberFormat="1" applyFont="1" applyFill="1" applyBorder="1" applyAlignment="1">
      <alignment wrapText="1"/>
    </xf>
    <xf numFmtId="164" fontId="39" fillId="0" borderId="1" xfId="7" applyNumberFormat="1" applyFont="1" applyBorder="1" applyAlignment="1">
      <alignment horizontal="center" wrapText="1"/>
    </xf>
    <xf numFmtId="164" fontId="40" fillId="0" borderId="1" xfId="7" applyNumberFormat="1" applyFont="1" applyBorder="1" applyAlignment="1">
      <alignment horizontal="center" wrapText="1"/>
    </xf>
    <xf numFmtId="164" fontId="1" fillId="0" borderId="1" xfId="7" applyNumberFormat="1" applyFont="1" applyBorder="1" applyAlignment="1">
      <alignment horizontal="center" wrapText="1"/>
    </xf>
    <xf numFmtId="166" fontId="30" fillId="3" borderId="1" xfId="6" applyNumberFormat="1" applyFont="1" applyFill="1" applyBorder="1" applyAlignment="1">
      <alignment wrapText="1"/>
    </xf>
    <xf numFmtId="164" fontId="39" fillId="0" borderId="1" xfId="0" applyNumberFormat="1" applyFont="1" applyFill="1" applyBorder="1" applyAlignment="1">
      <alignment horizontal="center" wrapText="1"/>
    </xf>
    <xf numFmtId="49" fontId="38" fillId="5" borderId="5" xfId="4" applyNumberFormat="1" applyFont="1" applyFill="1" applyBorder="1" applyAlignment="1">
      <alignment horizontal="center" vertical="center" wrapText="1"/>
    </xf>
    <xf numFmtId="164" fontId="41" fillId="5" borderId="1" xfId="7" applyNumberFormat="1" applyFont="1" applyFill="1" applyBorder="1" applyAlignment="1">
      <alignment horizontal="center" wrapText="1"/>
    </xf>
    <xf numFmtId="0" fontId="1" fillId="0" borderId="1" xfId="4" applyFont="1" applyBorder="1" applyAlignment="1">
      <alignment horizontal="left" vertical="center" wrapText="1"/>
    </xf>
    <xf numFmtId="166" fontId="30" fillId="0" borderId="1" xfId="6" applyNumberFormat="1" applyFont="1" applyBorder="1" applyAlignment="1">
      <alignment wrapText="1"/>
    </xf>
    <xf numFmtId="0" fontId="1" fillId="6" borderId="0" xfId="0" applyFont="1" applyFill="1"/>
    <xf numFmtId="164" fontId="39" fillId="2" borderId="1" xfId="0" applyNumberFormat="1" applyFont="1" applyFill="1" applyBorder="1" applyAlignment="1">
      <alignment horizontal="center" wrapText="1"/>
    </xf>
    <xf numFmtId="164" fontId="1" fillId="2" borderId="1" xfId="0" applyNumberFormat="1" applyFont="1" applyFill="1" applyBorder="1" applyAlignment="1">
      <alignment horizontal="center" wrapText="1"/>
    </xf>
    <xf numFmtId="0" fontId="1" fillId="2" borderId="1" xfId="4" applyFont="1" applyFill="1" applyBorder="1" applyAlignment="1">
      <alignment horizontal="left" vertical="center" wrapText="1"/>
    </xf>
    <xf numFmtId="0" fontId="3" fillId="2" borderId="1" xfId="4" applyFont="1" applyFill="1" applyBorder="1" applyAlignment="1">
      <alignment horizontal="left" vertical="center" wrapText="1"/>
    </xf>
    <xf numFmtId="166" fontId="4" fillId="4" borderId="1" xfId="6" applyNumberFormat="1" applyFont="1" applyFill="1" applyBorder="1" applyAlignment="1">
      <alignment wrapText="1"/>
    </xf>
    <xf numFmtId="164" fontId="42" fillId="2" borderId="1" xfId="0" applyNumberFormat="1" applyFont="1" applyFill="1" applyBorder="1" applyAlignment="1">
      <alignment horizontal="center" wrapText="1"/>
    </xf>
    <xf numFmtId="164" fontId="40" fillId="7" borderId="1" xfId="0" applyNumberFormat="1" applyFont="1" applyFill="1" applyBorder="1" applyAlignment="1">
      <alignment horizontal="center" wrapText="1"/>
    </xf>
    <xf numFmtId="164" fontId="1" fillId="3" borderId="1" xfId="0" applyNumberFormat="1" applyFont="1" applyFill="1" applyBorder="1" applyAlignment="1">
      <alignment horizontal="center" wrapText="1"/>
    </xf>
    <xf numFmtId="164" fontId="39" fillId="0" borderId="1" xfId="0" applyNumberFormat="1" applyFont="1" applyBorder="1" applyAlignment="1">
      <alignment horizontal="center" wrapText="1"/>
    </xf>
    <xf numFmtId="166" fontId="31" fillId="0" borderId="1" xfId="6" applyNumberFormat="1" applyFont="1" applyBorder="1" applyAlignment="1">
      <alignment wrapText="1"/>
    </xf>
    <xf numFmtId="166" fontId="31" fillId="7" borderId="1" xfId="6" applyNumberFormat="1" applyFont="1" applyFill="1" applyBorder="1" applyAlignment="1">
      <alignment wrapText="1"/>
    </xf>
    <xf numFmtId="166" fontId="4" fillId="7" borderId="1" xfId="6" applyNumberFormat="1" applyFont="1" applyFill="1" applyBorder="1" applyAlignment="1">
      <alignment wrapText="1"/>
    </xf>
    <xf numFmtId="164" fontId="39" fillId="2" borderId="1" xfId="4" applyNumberFormat="1" applyFont="1" applyFill="1" applyBorder="1" applyAlignment="1">
      <alignment horizontal="center" wrapText="1"/>
    </xf>
    <xf numFmtId="166" fontId="31" fillId="0" borderId="2" xfId="6" applyNumberFormat="1" applyFont="1" applyFill="1" applyBorder="1" applyAlignment="1">
      <alignment wrapText="1"/>
    </xf>
    <xf numFmtId="164" fontId="37" fillId="0" borderId="2" xfId="7" applyNumberFormat="1" applyFont="1" applyFill="1" applyBorder="1" applyAlignment="1">
      <alignment horizontal="center" wrapText="1"/>
    </xf>
    <xf numFmtId="0" fontId="43" fillId="0" borderId="0" xfId="4" applyFont="1" applyFill="1"/>
    <xf numFmtId="166" fontId="30" fillId="0" borderId="2" xfId="6" applyNumberFormat="1" applyFont="1" applyFill="1" applyBorder="1" applyAlignment="1">
      <alignment wrapText="1"/>
    </xf>
    <xf numFmtId="166" fontId="7" fillId="4" borderId="2" xfId="6" applyNumberFormat="1" applyFont="1" applyFill="1" applyBorder="1" applyAlignment="1">
      <alignment wrapText="1"/>
    </xf>
    <xf numFmtId="164" fontId="21" fillId="0" borderId="1" xfId="4" applyNumberFormat="1" applyFont="1" applyFill="1" applyBorder="1" applyAlignment="1">
      <alignment horizontal="center" wrapText="1"/>
    </xf>
    <xf numFmtId="164" fontId="43" fillId="0" borderId="1" xfId="4" applyNumberFormat="1" applyFont="1" applyFill="1" applyBorder="1" applyAlignment="1">
      <alignment horizontal="center" wrapText="1"/>
    </xf>
    <xf numFmtId="1" fontId="44" fillId="3" borderId="3" xfId="0" applyNumberFormat="1" applyFont="1" applyFill="1" applyBorder="1" applyAlignment="1">
      <alignment horizontal="center"/>
    </xf>
    <xf numFmtId="166" fontId="45" fillId="3" borderId="1" xfId="8" applyNumberFormat="1" applyFont="1" applyFill="1" applyBorder="1" applyAlignment="1">
      <alignment horizontal="left" wrapText="1"/>
    </xf>
    <xf numFmtId="49" fontId="38" fillId="0" borderId="5" xfId="9" applyNumberFormat="1" applyFont="1" applyFill="1" applyBorder="1" applyAlignment="1">
      <alignment horizontal="center" vertical="center" wrapText="1"/>
    </xf>
    <xf numFmtId="0" fontId="3" fillId="0" borderId="1" xfId="9" applyFont="1" applyFill="1" applyBorder="1" applyAlignment="1">
      <alignment horizontal="left" vertical="center" wrapText="1"/>
    </xf>
    <xf numFmtId="164" fontId="3" fillId="3" borderId="1" xfId="7" applyNumberFormat="1" applyFont="1" applyFill="1" applyBorder="1" applyAlignment="1">
      <alignment horizontal="center" wrapText="1"/>
    </xf>
    <xf numFmtId="164" fontId="7" fillId="4" borderId="1" xfId="7" applyNumberFormat="1" applyFont="1" applyFill="1" applyBorder="1" applyAlignment="1">
      <alignment horizontal="center" wrapText="1"/>
    </xf>
    <xf numFmtId="0" fontId="1" fillId="0" borderId="5" xfId="0" applyFont="1" applyFill="1" applyBorder="1"/>
    <xf numFmtId="0" fontId="1" fillId="0" borderId="10" xfId="0" applyFont="1" applyFill="1" applyBorder="1"/>
    <xf numFmtId="0" fontId="1" fillId="2" borderId="0" xfId="0" applyFont="1" applyFill="1" applyAlignment="1">
      <alignment wrapText="1"/>
    </xf>
    <xf numFmtId="0" fontId="7" fillId="2" borderId="0" xfId="0" applyFont="1" applyFill="1" applyAlignment="1">
      <alignment wrapText="1"/>
    </xf>
    <xf numFmtId="0" fontId="37" fillId="2" borderId="0" xfId="0" applyFont="1" applyFill="1" applyAlignment="1">
      <alignment wrapText="1"/>
    </xf>
    <xf numFmtId="165" fontId="37" fillId="0" borderId="0" xfId="2" applyNumberFormat="1" applyFont="1" applyFill="1" applyBorder="1" applyAlignment="1">
      <alignment horizontal="center" wrapText="1"/>
    </xf>
    <xf numFmtId="0" fontId="3" fillId="5" borderId="1" xfId="4" applyFont="1" applyFill="1" applyBorder="1" applyAlignment="1">
      <alignment horizontal="center" wrapText="1"/>
    </xf>
    <xf numFmtId="0" fontId="46" fillId="5" borderId="1" xfId="4" applyFont="1" applyFill="1" applyBorder="1" applyAlignment="1">
      <alignment wrapText="1"/>
    </xf>
    <xf numFmtId="164" fontId="4" fillId="5" borderId="1" xfId="7" applyNumberFormat="1" applyFont="1" applyFill="1" applyBorder="1" applyAlignment="1">
      <alignment horizontal="center" wrapText="1"/>
    </xf>
    <xf numFmtId="0" fontId="9" fillId="0" borderId="1" xfId="0" applyFont="1" applyFill="1" applyBorder="1" applyAlignment="1">
      <alignment horizontal="center" vertical="center" wrapText="1"/>
    </xf>
    <xf numFmtId="164" fontId="1" fillId="3" borderId="1" xfId="7" applyNumberFormat="1" applyFont="1" applyFill="1" applyBorder="1" applyAlignment="1">
      <alignment horizontal="center" wrapText="1"/>
    </xf>
    <xf numFmtId="0" fontId="1" fillId="0" borderId="6" xfId="0" applyFont="1" applyFill="1" applyBorder="1"/>
    <xf numFmtId="0" fontId="3" fillId="2" borderId="1" xfId="4" applyFont="1" applyFill="1" applyBorder="1" applyAlignment="1">
      <alignment horizontal="center" wrapText="1"/>
    </xf>
    <xf numFmtId="0" fontId="3" fillId="0" borderId="1" xfId="4" applyFont="1" applyBorder="1" applyAlignment="1">
      <alignment wrapText="1"/>
    </xf>
    <xf numFmtId="164" fontId="25" fillId="2" borderId="1" xfId="0" applyNumberFormat="1" applyFont="1" applyFill="1" applyBorder="1" applyAlignment="1">
      <alignment horizontal="center" wrapText="1"/>
    </xf>
    <xf numFmtId="0" fontId="1" fillId="0" borderId="0" xfId="1" applyNumberFormat="1" applyFont="1" applyFill="1" applyAlignment="1">
      <alignment vertical="center"/>
    </xf>
    <xf numFmtId="166" fontId="1" fillId="0" borderId="0" xfId="6" applyNumberFormat="1" applyFont="1" applyFill="1" applyBorder="1" applyAlignment="1">
      <alignment vertical="center"/>
    </xf>
    <xf numFmtId="0" fontId="1" fillId="0" borderId="0" xfId="0" applyFont="1" applyFill="1" applyBorder="1"/>
    <xf numFmtId="0" fontId="3" fillId="0" borderId="0" xfId="4" applyFont="1" applyBorder="1" applyAlignment="1">
      <alignment wrapText="1"/>
    </xf>
    <xf numFmtId="164" fontId="3" fillId="0" borderId="0" xfId="7" applyNumberFormat="1" applyFont="1" applyFill="1" applyBorder="1" applyAlignment="1">
      <alignment horizontal="center" wrapText="1"/>
    </xf>
    <xf numFmtId="164" fontId="3" fillId="3" borderId="0" xfId="7" applyNumberFormat="1" applyFont="1" applyFill="1" applyBorder="1" applyAlignment="1">
      <alignment horizontal="center" wrapText="1"/>
    </xf>
    <xf numFmtId="164" fontId="1" fillId="0" borderId="0" xfId="7" applyNumberFormat="1" applyFont="1" applyFill="1" applyBorder="1" applyAlignment="1">
      <alignment horizontal="center" wrapText="1"/>
    </xf>
    <xf numFmtId="164" fontId="7" fillId="4" borderId="0" xfId="7" applyNumberFormat="1" applyFont="1" applyFill="1" applyBorder="1" applyAlignment="1">
      <alignment horizontal="center" wrapText="1"/>
    </xf>
    <xf numFmtId="164" fontId="1" fillId="2" borderId="0" xfId="0" applyNumberFormat="1" applyFont="1" applyFill="1" applyBorder="1" applyAlignment="1">
      <alignment horizontal="center" wrapText="1"/>
    </xf>
    <xf numFmtId="0" fontId="7" fillId="0" borderId="0" xfId="1" applyNumberFormat="1" applyFont="1" applyFill="1" applyAlignment="1">
      <alignment vertical="center"/>
    </xf>
    <xf numFmtId="166" fontId="7" fillId="0" borderId="0" xfId="6" applyNumberFormat="1" applyFont="1" applyFill="1" applyBorder="1" applyAlignment="1">
      <alignment vertical="center"/>
    </xf>
    <xf numFmtId="0" fontId="1" fillId="7" borderId="0" xfId="1" applyFont="1" applyFill="1" applyBorder="1" applyAlignment="1">
      <alignment horizontal="centerContinuous"/>
    </xf>
    <xf numFmtId="0" fontId="1" fillId="7" borderId="0" xfId="1" applyFont="1" applyFill="1" applyBorder="1" applyAlignment="1">
      <alignment horizontal="centerContinuous" wrapText="1"/>
    </xf>
    <xf numFmtId="0" fontId="1" fillId="7" borderId="0" xfId="1" applyFont="1" applyFill="1" applyBorder="1" applyAlignment="1">
      <alignment horizontal="center" wrapText="1"/>
    </xf>
    <xf numFmtId="0" fontId="1" fillId="7" borderId="0" xfId="1" applyFont="1" applyFill="1" applyBorder="1" applyAlignment="1">
      <alignment horizontal="center"/>
    </xf>
    <xf numFmtId="165" fontId="1" fillId="7" borderId="0" xfId="2" applyNumberFormat="1" applyFont="1" applyFill="1" applyBorder="1" applyAlignment="1">
      <alignment horizontal="center" wrapText="1"/>
    </xf>
    <xf numFmtId="0" fontId="14" fillId="7" borderId="0" xfId="0" applyFont="1" applyFill="1" applyBorder="1" applyAlignment="1">
      <alignment horizontal="center" vertical="center" wrapText="1"/>
    </xf>
    <xf numFmtId="0" fontId="18" fillId="7" borderId="1" xfId="4" applyFont="1" applyFill="1" applyBorder="1" applyAlignment="1">
      <alignment horizontal="centerContinuous" vertical="center" wrapText="1"/>
    </xf>
    <xf numFmtId="0" fontId="15" fillId="7" borderId="5" xfId="4" applyFont="1" applyFill="1" applyBorder="1" applyAlignment="1">
      <alignment horizontal="center" wrapText="1"/>
    </xf>
    <xf numFmtId="0" fontId="25" fillId="7" borderId="1" xfId="5" applyFont="1" applyFill="1" applyBorder="1" applyAlignment="1">
      <alignment horizontal="center" wrapText="1"/>
    </xf>
    <xf numFmtId="37" fontId="30" fillId="7" borderId="1" xfId="4" applyNumberFormat="1" applyFont="1" applyFill="1" applyBorder="1" applyAlignment="1">
      <alignment horizontal="center" wrapText="1"/>
    </xf>
    <xf numFmtId="164" fontId="31" fillId="7" borderId="1" xfId="4" applyNumberFormat="1" applyFont="1" applyFill="1" applyBorder="1" applyAlignment="1">
      <alignment horizontal="center" wrapText="1"/>
    </xf>
    <xf numFmtId="166" fontId="32" fillId="7" borderId="1" xfId="6" applyNumberFormat="1" applyFont="1" applyFill="1" applyBorder="1" applyAlignment="1">
      <alignment wrapText="1"/>
    </xf>
    <xf numFmtId="166" fontId="30" fillId="7" borderId="1" xfId="6" applyNumberFormat="1" applyFont="1" applyFill="1" applyBorder="1" applyAlignment="1">
      <alignment wrapText="1"/>
    </xf>
    <xf numFmtId="166" fontId="30" fillId="7" borderId="2" xfId="6" applyNumberFormat="1" applyFont="1" applyFill="1" applyBorder="1" applyAlignment="1">
      <alignment wrapText="1"/>
    </xf>
    <xf numFmtId="164" fontId="1" fillId="7" borderId="1" xfId="7" applyNumberFormat="1" applyFont="1" applyFill="1" applyBorder="1" applyAlignment="1">
      <alignment horizontal="center" wrapText="1"/>
    </xf>
    <xf numFmtId="0" fontId="1" fillId="7" borderId="0" xfId="0" applyFont="1" applyFill="1" applyAlignment="1">
      <alignment wrapText="1"/>
    </xf>
    <xf numFmtId="164" fontId="3" fillId="7" borderId="1" xfId="7" applyNumberFormat="1" applyFont="1" applyFill="1" applyBorder="1" applyAlignment="1">
      <alignment horizontal="center" wrapText="1"/>
    </xf>
    <xf numFmtId="164" fontId="1" fillId="7" borderId="0" xfId="7" applyNumberFormat="1" applyFont="1" applyFill="1" applyBorder="1" applyAlignment="1">
      <alignment horizontal="center" wrapText="1"/>
    </xf>
    <xf numFmtId="0" fontId="1" fillId="7" borderId="0" xfId="1" applyNumberFormat="1" applyFont="1" applyFill="1" applyAlignment="1">
      <alignment vertical="center"/>
    </xf>
    <xf numFmtId="166" fontId="1" fillId="7" borderId="0" xfId="6" applyNumberFormat="1" applyFont="1" applyFill="1" applyBorder="1" applyAlignment="1">
      <alignment vertical="center"/>
    </xf>
    <xf numFmtId="0" fontId="3" fillId="0" borderId="1" xfId="0" applyFont="1" applyFill="1" applyBorder="1"/>
    <xf numFmtId="49" fontId="3" fillId="0" borderId="1" xfId="0" applyNumberFormat="1" applyFont="1" applyFill="1" applyBorder="1" applyAlignment="1">
      <alignment horizontal="center"/>
    </xf>
    <xf numFmtId="0" fontId="3" fillId="0" borderId="0" xfId="0" applyFont="1" applyFill="1" applyBorder="1"/>
    <xf numFmtId="0" fontId="3" fillId="0" borderId="1" xfId="4" applyFont="1" applyFill="1" applyBorder="1" applyAlignment="1">
      <alignment horizontal="center" vertical="center" wrapText="1"/>
    </xf>
    <xf numFmtId="0" fontId="3" fillId="0" borderId="0" xfId="0" applyFont="1" applyFill="1"/>
    <xf numFmtId="49" fontId="3" fillId="0" borderId="1" xfId="4" applyNumberFormat="1" applyFont="1" applyFill="1" applyBorder="1" applyAlignment="1">
      <alignment horizontal="center" vertical="center" wrapText="1"/>
    </xf>
    <xf numFmtId="49" fontId="7" fillId="0" borderId="1" xfId="0" applyNumberFormat="1" applyFont="1" applyFill="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vertical="center"/>
    </xf>
    <xf numFmtId="166" fontId="31" fillId="0" borderId="1" xfId="6" applyNumberFormat="1" applyFont="1" applyFill="1" applyBorder="1" applyAlignment="1">
      <alignment horizontal="right" vertical="center" wrapText="1"/>
    </xf>
    <xf numFmtId="166" fontId="30" fillId="0" borderId="1" xfId="6" applyNumberFormat="1" applyFont="1" applyFill="1" applyBorder="1" applyAlignment="1">
      <alignment horizontal="right" vertical="center" wrapText="1"/>
    </xf>
    <xf numFmtId="49" fontId="3" fillId="0" borderId="0" xfId="0" applyNumberFormat="1" applyFont="1" applyFill="1" applyBorder="1" applyAlignment="1">
      <alignment horizontal="center"/>
    </xf>
    <xf numFmtId="0" fontId="3" fillId="0" borderId="0" xfId="0" applyFont="1" applyFill="1" applyBorder="1" applyAlignment="1">
      <alignment vertical="center"/>
    </xf>
    <xf numFmtId="0" fontId="1" fillId="0" borderId="0" xfId="2" applyFont="1" applyFill="1" applyAlignment="1">
      <alignment horizontal="left" vertical="center" wrapText="1"/>
    </xf>
    <xf numFmtId="0" fontId="39" fillId="0" borderId="0" xfId="4" applyFont="1" applyFill="1"/>
    <xf numFmtId="0" fontId="15" fillId="0" borderId="1" xfId="4"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37" fontId="30" fillId="0" borderId="1" xfId="4" applyNumberFormat="1" applyFont="1" applyFill="1" applyBorder="1" applyAlignment="1">
      <alignment horizontal="center" vertical="center" wrapText="1"/>
    </xf>
    <xf numFmtId="0" fontId="3" fillId="0" borderId="1" xfId="0" applyFont="1" applyFill="1" applyBorder="1" applyAlignment="1">
      <alignment vertical="center" wrapText="1"/>
    </xf>
    <xf numFmtId="166" fontId="31" fillId="8" borderId="1" xfId="6" applyNumberFormat="1" applyFont="1" applyFill="1" applyBorder="1" applyAlignment="1">
      <alignment horizontal="right" vertical="center" wrapText="1"/>
    </xf>
    <xf numFmtId="0" fontId="1" fillId="0" borderId="0" xfId="4" applyFont="1" applyFill="1"/>
    <xf numFmtId="0" fontId="3" fillId="0" borderId="1" xfId="4" applyFont="1" applyFill="1" applyBorder="1" applyAlignment="1">
      <alignment vertical="center" wrapText="1"/>
    </xf>
    <xf numFmtId="164" fontId="3" fillId="8" borderId="1" xfId="7" applyNumberFormat="1" applyFont="1" applyFill="1" applyBorder="1" applyAlignment="1">
      <alignment horizontal="right" vertical="center" wrapText="1"/>
    </xf>
    <xf numFmtId="164" fontId="3" fillId="0" borderId="1" xfId="7" applyNumberFormat="1" applyFont="1" applyFill="1" applyBorder="1" applyAlignment="1">
      <alignment horizontal="center" vertical="center" wrapText="1"/>
    </xf>
    <xf numFmtId="164" fontId="1" fillId="0" borderId="1" xfId="7" applyNumberFormat="1" applyFont="1" applyFill="1" applyBorder="1" applyAlignment="1">
      <alignment horizontal="right" vertical="center" wrapText="1"/>
    </xf>
    <xf numFmtId="0" fontId="1" fillId="0" borderId="1" xfId="0" applyFont="1" applyFill="1" applyBorder="1" applyAlignment="1">
      <alignment horizontal="center" vertical="center"/>
    </xf>
    <xf numFmtId="0" fontId="25" fillId="0" borderId="0" xfId="1" applyFont="1" applyFill="1"/>
    <xf numFmtId="0" fontId="1" fillId="0" borderId="0" xfId="0" applyFont="1" applyFill="1" applyBorder="1" applyAlignment="1">
      <alignment horizontal="center"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164" fontId="1" fillId="0" borderId="0" xfId="7" applyNumberFormat="1" applyFont="1" applyFill="1" applyBorder="1" applyAlignment="1">
      <alignment horizontal="right" vertical="center" wrapText="1"/>
    </xf>
    <xf numFmtId="0" fontId="25" fillId="0" borderId="0" xfId="1" applyNumberFormat="1" applyFont="1" applyFill="1" applyAlignment="1">
      <alignment vertical="center"/>
    </xf>
    <xf numFmtId="0" fontId="47" fillId="0" borderId="0" xfId="0" applyFont="1" applyFill="1" applyBorder="1" applyAlignment="1">
      <alignment horizontal="left" vertical="center" wrapText="1"/>
    </xf>
    <xf numFmtId="0" fontId="25" fillId="0" borderId="0" xfId="1" applyFont="1" applyFill="1" applyBorder="1" applyAlignment="1">
      <alignment horizontal="left" vertical="center" wrapText="1"/>
    </xf>
    <xf numFmtId="0" fontId="3" fillId="0" borderId="0" xfId="0" applyFont="1" applyFill="1" applyBorder="1" applyAlignment="1">
      <alignment horizontal="left" vertical="center"/>
    </xf>
    <xf numFmtId="0" fontId="4" fillId="0" borderId="0" xfId="0" applyFont="1" applyFill="1" applyAlignment="1">
      <alignment horizontal="center" vertical="center"/>
    </xf>
    <xf numFmtId="0" fontId="25" fillId="0" borderId="0" xfId="0" applyFont="1" applyFill="1" applyAlignment="1">
      <alignment horizontal="left"/>
    </xf>
    <xf numFmtId="0" fontId="5" fillId="0" borderId="0" xfId="0" applyFont="1" applyFill="1" applyAlignment="1">
      <alignment horizontal="center" vertical="center"/>
    </xf>
    <xf numFmtId="0" fontId="39" fillId="0" borderId="1" xfId="0" applyFont="1" applyFill="1" applyBorder="1" applyAlignment="1">
      <alignment horizontal="center" vertical="center" wrapText="1"/>
    </xf>
    <xf numFmtId="0" fontId="15" fillId="0" borderId="1" xfId="4"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0" xfId="1" applyFont="1" applyFill="1" applyBorder="1" applyAlignment="1">
      <alignment horizontal="left" vertical="center" wrapText="1"/>
    </xf>
    <xf numFmtId="0" fontId="15" fillId="0" borderId="2" xfId="4" applyFont="1" applyFill="1" applyBorder="1" applyAlignment="1">
      <alignment horizontal="center" vertical="center" wrapText="1"/>
    </xf>
    <xf numFmtId="0" fontId="15" fillId="0" borderId="3" xfId="4" applyFont="1" applyFill="1" applyBorder="1" applyAlignment="1">
      <alignment horizontal="center" vertical="center" wrapText="1"/>
    </xf>
    <xf numFmtId="0" fontId="15" fillId="0" borderId="6" xfId="4" applyFont="1" applyFill="1" applyBorder="1" applyAlignment="1">
      <alignment horizontal="center" vertical="center" wrapText="1"/>
    </xf>
    <xf numFmtId="0" fontId="15" fillId="0" borderId="5" xfId="4" applyFont="1" applyFill="1" applyBorder="1" applyAlignment="1">
      <alignment horizontal="center" vertical="center" wrapText="1"/>
    </xf>
    <xf numFmtId="0" fontId="39" fillId="0" borderId="6"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2" xfId="4" applyFont="1" applyBorder="1" applyAlignment="1">
      <alignment horizontal="center" wrapText="1"/>
    </xf>
    <xf numFmtId="0" fontId="15" fillId="0" borderId="3" xfId="4" applyFont="1" applyBorder="1" applyAlignment="1">
      <alignment horizontal="center" wrapText="1"/>
    </xf>
    <xf numFmtId="0" fontId="15" fillId="0" borderId="1" xfId="4" applyFont="1" applyBorder="1" applyAlignment="1">
      <alignment horizontal="center" wrapText="1"/>
    </xf>
    <xf numFmtId="0" fontId="9" fillId="0" borderId="1" xfId="0" applyFont="1" applyFill="1" applyBorder="1" applyAlignment="1">
      <alignment horizontal="center" vertical="center" wrapText="1"/>
    </xf>
  </cellXfs>
  <cellStyles count="10">
    <cellStyle name="Comma 2 3" xfId="7"/>
    <cellStyle name="Comma 7 3" xfId="8"/>
    <cellStyle name="Normal" xfId="0" builtinId="0"/>
    <cellStyle name="Normal 5 2" xfId="2"/>
    <cellStyle name="Normal_2010hatik Mara 04.03.10" xfId="3"/>
    <cellStyle name="Style 1" xfId="5"/>
    <cellStyle name="Style 1 2 2" xfId="1"/>
    <cellStyle name="Обычный 2" xfId="9"/>
    <cellStyle name="Стиль 1 2 3" xfId="4"/>
    <cellStyle name="Финансовый 5" xfId="6"/>
  </cellStyles>
  <dxfs count="4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tabSelected="1" workbookViewId="0">
      <selection activeCell="L20" sqref="L20"/>
    </sheetView>
  </sheetViews>
  <sheetFormatPr defaultColWidth="9.140625" defaultRowHeight="13.5" x14ac:dyDescent="0.25"/>
  <cols>
    <col min="1" max="1" width="9.85546875" style="84" customWidth="1"/>
    <col min="2" max="2" width="14" style="84" customWidth="1"/>
    <col min="3" max="3" width="8" style="162" customWidth="1"/>
    <col min="4" max="4" width="52.42578125" style="162" customWidth="1"/>
    <col min="5" max="5" width="16" style="162" customWidth="1"/>
    <col min="6" max="16384" width="9.140625" style="162"/>
  </cols>
  <sheetData>
    <row r="1" spans="1:5" s="8" customFormat="1" ht="17.25" x14ac:dyDescent="0.25">
      <c r="A1" s="231" t="s">
        <v>151</v>
      </c>
      <c r="B1" s="231"/>
      <c r="C1" s="231"/>
      <c r="D1" s="231"/>
      <c r="E1" s="231"/>
    </row>
    <row r="2" spans="1:5" s="8" customFormat="1" ht="17.25" x14ac:dyDescent="0.25">
      <c r="A2" s="231" t="s">
        <v>152</v>
      </c>
      <c r="B2" s="231"/>
      <c r="C2" s="231"/>
      <c r="D2" s="231"/>
      <c r="E2" s="231"/>
    </row>
    <row r="3" spans="1:5" s="8" customFormat="1" ht="16.5" x14ac:dyDescent="0.25">
      <c r="A3" s="229" t="s">
        <v>162</v>
      </c>
      <c r="B3" s="229"/>
      <c r="C3" s="229"/>
      <c r="D3" s="229"/>
      <c r="E3" s="229"/>
    </row>
    <row r="4" spans="1:5" s="9" customFormat="1" ht="9.75" customHeight="1" x14ac:dyDescent="0.3">
      <c r="D4" s="10"/>
      <c r="E4" s="14"/>
    </row>
    <row r="5" spans="1:5" s="8" customFormat="1" ht="14.25" x14ac:dyDescent="0.25">
      <c r="A5" s="193" t="s">
        <v>2</v>
      </c>
      <c r="B5" s="194" t="s">
        <v>3</v>
      </c>
      <c r="C5" s="2"/>
      <c r="D5" s="11"/>
      <c r="E5" s="17"/>
    </row>
    <row r="6" spans="1:5" s="8" customFormat="1" ht="14.25" x14ac:dyDescent="0.25">
      <c r="A6" s="193" t="s">
        <v>4</v>
      </c>
      <c r="B6" s="194" t="s">
        <v>3</v>
      </c>
      <c r="C6" s="2"/>
      <c r="D6" s="11"/>
      <c r="E6" s="17"/>
    </row>
    <row r="7" spans="1:5" s="8" customFormat="1" ht="14.25" x14ac:dyDescent="0.25">
      <c r="A7" s="193" t="s">
        <v>5</v>
      </c>
      <c r="B7" s="194" t="s">
        <v>3</v>
      </c>
      <c r="C7" s="2"/>
      <c r="D7" s="11"/>
      <c r="E7" s="20"/>
    </row>
    <row r="8" spans="1:5" s="8" customFormat="1" ht="7.5" customHeight="1" x14ac:dyDescent="0.25">
      <c r="A8" s="195"/>
      <c r="B8" s="204"/>
      <c r="C8" s="2"/>
      <c r="D8" s="11"/>
      <c r="E8" s="20"/>
    </row>
    <row r="9" spans="1:5" s="8" customFormat="1" ht="14.25" x14ac:dyDescent="0.25">
      <c r="A9" s="228" t="s">
        <v>6</v>
      </c>
      <c r="B9" s="228"/>
      <c r="C9" s="235" t="s">
        <v>149</v>
      </c>
      <c r="D9" s="235"/>
      <c r="E9" s="235"/>
    </row>
    <row r="10" spans="1:5" s="8" customFormat="1" ht="14.25" x14ac:dyDescent="0.25">
      <c r="A10" s="228" t="s">
        <v>141</v>
      </c>
      <c r="B10" s="228"/>
      <c r="C10" s="235" t="s">
        <v>142</v>
      </c>
      <c r="D10" s="235"/>
      <c r="E10" s="235"/>
    </row>
    <row r="11" spans="1:5" s="22" customFormat="1" ht="14.25" x14ac:dyDescent="0.25">
      <c r="A11" s="205"/>
      <c r="B11" s="206"/>
      <c r="C11" s="206"/>
      <c r="D11" s="206"/>
      <c r="E11" s="206"/>
    </row>
    <row r="12" spans="1:5" s="207" customFormat="1" x14ac:dyDescent="0.25">
      <c r="A12" s="232" t="s">
        <v>13</v>
      </c>
      <c r="B12" s="232"/>
      <c r="C12" s="233"/>
      <c r="D12" s="233"/>
      <c r="E12" s="40" t="s">
        <v>140</v>
      </c>
    </row>
    <row r="13" spans="1:5" s="207" customFormat="1" x14ac:dyDescent="0.25">
      <c r="A13" s="240" t="s">
        <v>15</v>
      </c>
      <c r="B13" s="240" t="s">
        <v>155</v>
      </c>
      <c r="C13" s="236" t="s">
        <v>153</v>
      </c>
      <c r="D13" s="237"/>
      <c r="E13" s="238" t="s">
        <v>161</v>
      </c>
    </row>
    <row r="14" spans="1:5" s="207" customFormat="1" x14ac:dyDescent="0.25">
      <c r="A14" s="241"/>
      <c r="B14" s="241"/>
      <c r="C14" s="208" t="s">
        <v>17</v>
      </c>
      <c r="D14" s="208" t="s">
        <v>154</v>
      </c>
      <c r="E14" s="239"/>
    </row>
    <row r="15" spans="1:5" s="84" customFormat="1" ht="16.5" x14ac:dyDescent="0.25">
      <c r="A15" s="209">
        <v>1213</v>
      </c>
      <c r="B15" s="210"/>
      <c r="C15" s="62"/>
      <c r="D15" s="63" t="s">
        <v>34</v>
      </c>
      <c r="E15" s="211">
        <v>280</v>
      </c>
    </row>
    <row r="16" spans="1:5" s="84" customFormat="1" ht="16.5" x14ac:dyDescent="0.25">
      <c r="A16" s="199"/>
      <c r="B16" s="200"/>
      <c r="C16" s="62"/>
      <c r="D16" s="63" t="s">
        <v>36</v>
      </c>
      <c r="E16" s="211">
        <v>11</v>
      </c>
    </row>
    <row r="17" spans="1:5" s="197" customFormat="1" ht="16.5" x14ac:dyDescent="0.25">
      <c r="A17" s="199"/>
      <c r="B17" s="200"/>
      <c r="C17" s="196"/>
      <c r="D17" s="212" t="s">
        <v>38</v>
      </c>
      <c r="E17" s="202">
        <f>+E19+E55</f>
        <v>1111232.4362170279</v>
      </c>
    </row>
    <row r="18" spans="1:5" s="84" customFormat="1" ht="16.5" x14ac:dyDescent="0.25">
      <c r="A18" s="199"/>
      <c r="B18" s="200"/>
      <c r="C18" s="62"/>
      <c r="D18" s="200" t="s">
        <v>39</v>
      </c>
      <c r="E18" s="202"/>
    </row>
    <row r="19" spans="1:5" s="197" customFormat="1" ht="16.5" x14ac:dyDescent="0.25">
      <c r="A19" s="199"/>
      <c r="B19" s="210">
        <v>11001</v>
      </c>
      <c r="C19" s="196"/>
      <c r="D19" s="63" t="s">
        <v>40</v>
      </c>
      <c r="E19" s="213">
        <f>E20+SUM(E24:E54)-E24-E28-E35-E42-E46-E52</f>
        <v>1072732.4362170279</v>
      </c>
    </row>
    <row r="20" spans="1:5" s="197" customFormat="1" ht="16.5" x14ac:dyDescent="0.25">
      <c r="A20" s="199"/>
      <c r="B20" s="200"/>
      <c r="C20" s="196"/>
      <c r="D20" s="63" t="s">
        <v>41</v>
      </c>
      <c r="E20" s="202">
        <f>SUM(E21:E23)</f>
        <v>991031.92826399999</v>
      </c>
    </row>
    <row r="21" spans="1:5" s="84" customFormat="1" ht="15.75" x14ac:dyDescent="0.25">
      <c r="A21" s="201"/>
      <c r="B21" s="201"/>
      <c r="C21" s="198" t="s">
        <v>42</v>
      </c>
      <c r="D21" s="107" t="s">
        <v>43</v>
      </c>
      <c r="E21" s="203">
        <v>770802.61087199999</v>
      </c>
    </row>
    <row r="22" spans="1:5" s="84" customFormat="1" ht="28.5" x14ac:dyDescent="0.25">
      <c r="A22" s="201"/>
      <c r="B22" s="201"/>
      <c r="C22" s="198" t="s">
        <v>46</v>
      </c>
      <c r="D22" s="107" t="s">
        <v>47</v>
      </c>
      <c r="E22" s="203">
        <v>193343.53430023431</v>
      </c>
    </row>
    <row r="23" spans="1:5" s="84" customFormat="1" ht="28.5" x14ac:dyDescent="0.25">
      <c r="A23" s="201"/>
      <c r="B23" s="201"/>
      <c r="C23" s="198" t="s">
        <v>49</v>
      </c>
      <c r="D23" s="107" t="s">
        <v>50</v>
      </c>
      <c r="E23" s="203">
        <v>26885.783091765679</v>
      </c>
    </row>
    <row r="24" spans="1:5" s="197" customFormat="1" ht="15.75" x14ac:dyDescent="0.25">
      <c r="A24" s="201"/>
      <c r="B24" s="201"/>
      <c r="C24" s="198">
        <v>4212</v>
      </c>
      <c r="D24" s="63" t="s">
        <v>54</v>
      </c>
      <c r="E24" s="202">
        <f>SUM(E26:E27)</f>
        <v>14439.335807885003</v>
      </c>
    </row>
    <row r="25" spans="1:5" s="84" customFormat="1" ht="15.75" x14ac:dyDescent="0.25">
      <c r="A25" s="201"/>
      <c r="B25" s="201"/>
      <c r="C25" s="198"/>
      <c r="D25" s="80" t="s">
        <v>55</v>
      </c>
      <c r="E25" s="203"/>
    </row>
    <row r="26" spans="1:5" s="84" customFormat="1" ht="15.75" x14ac:dyDescent="0.25">
      <c r="A26" s="201"/>
      <c r="B26" s="201"/>
      <c r="C26" s="198"/>
      <c r="D26" s="80" t="s">
        <v>54</v>
      </c>
      <c r="E26" s="203">
        <v>10880.257180000002</v>
      </c>
    </row>
    <row r="27" spans="1:5" s="84" customFormat="1" ht="15.75" x14ac:dyDescent="0.25">
      <c r="A27" s="201"/>
      <c r="B27" s="201"/>
      <c r="C27" s="198"/>
      <c r="D27" s="80" t="s">
        <v>58</v>
      </c>
      <c r="E27" s="203">
        <v>3559.0786278850005</v>
      </c>
    </row>
    <row r="28" spans="1:5" s="197" customFormat="1" ht="15.75" x14ac:dyDescent="0.25">
      <c r="A28" s="201"/>
      <c r="B28" s="201"/>
      <c r="C28" s="198">
        <v>4213</v>
      </c>
      <c r="D28" s="63" t="s">
        <v>60</v>
      </c>
      <c r="E28" s="202">
        <f>SUM(E30:E31)</f>
        <v>486</v>
      </c>
    </row>
    <row r="29" spans="1:5" s="84" customFormat="1" ht="15.75" x14ac:dyDescent="0.25">
      <c r="A29" s="201"/>
      <c r="B29" s="201"/>
      <c r="C29" s="198"/>
      <c r="D29" s="80" t="s">
        <v>55</v>
      </c>
      <c r="E29" s="203"/>
    </row>
    <row r="30" spans="1:5" s="84" customFormat="1" ht="15.75" x14ac:dyDescent="0.25">
      <c r="A30" s="201"/>
      <c r="B30" s="201"/>
      <c r="C30" s="198"/>
      <c r="D30" s="80" t="s">
        <v>61</v>
      </c>
      <c r="E30" s="203">
        <f>+E15*1.45</f>
        <v>406</v>
      </c>
    </row>
    <row r="31" spans="1:5" s="84" customFormat="1" ht="15.75" x14ac:dyDescent="0.25">
      <c r="A31" s="201"/>
      <c r="B31" s="201"/>
      <c r="C31" s="198"/>
      <c r="D31" s="80" t="s">
        <v>63</v>
      </c>
      <c r="E31" s="203">
        <v>80</v>
      </c>
    </row>
    <row r="32" spans="1:5" s="84" customFormat="1" ht="15.75" x14ac:dyDescent="0.25">
      <c r="A32" s="201"/>
      <c r="B32" s="201"/>
      <c r="C32" s="198">
        <v>4214</v>
      </c>
      <c r="D32" s="63" t="s">
        <v>65</v>
      </c>
      <c r="E32" s="202">
        <v>7626.562288000001</v>
      </c>
    </row>
    <row r="33" spans="1:5" s="84" customFormat="1" ht="15.75" x14ac:dyDescent="0.25">
      <c r="A33" s="201"/>
      <c r="B33" s="201"/>
      <c r="C33" s="198">
        <v>4215</v>
      </c>
      <c r="D33" s="63" t="s">
        <v>68</v>
      </c>
      <c r="E33" s="202">
        <f>11*40</f>
        <v>440</v>
      </c>
    </row>
    <row r="34" spans="1:5" s="84" customFormat="1" ht="15.75" x14ac:dyDescent="0.25">
      <c r="A34" s="201"/>
      <c r="B34" s="201"/>
      <c r="C34" s="198">
        <v>4216</v>
      </c>
      <c r="D34" s="63" t="s">
        <v>70</v>
      </c>
      <c r="E34" s="202">
        <v>13479.702857142856</v>
      </c>
    </row>
    <row r="35" spans="1:5" s="197" customFormat="1" ht="15.75" x14ac:dyDescent="0.25">
      <c r="A35" s="201"/>
      <c r="B35" s="201"/>
      <c r="C35" s="198"/>
      <c r="D35" s="63" t="s">
        <v>74</v>
      </c>
      <c r="E35" s="202">
        <f>+E37</f>
        <v>17807</v>
      </c>
    </row>
    <row r="36" spans="1:5" s="84" customFormat="1" ht="15.75" x14ac:dyDescent="0.25">
      <c r="A36" s="201"/>
      <c r="B36" s="201"/>
      <c r="C36" s="198"/>
      <c r="D36" s="80" t="s">
        <v>55</v>
      </c>
      <c r="E36" s="203"/>
    </row>
    <row r="37" spans="1:5" s="84" customFormat="1" ht="15.75" x14ac:dyDescent="0.25">
      <c r="A37" s="201"/>
      <c r="B37" s="201"/>
      <c r="C37" s="198">
        <v>4221</v>
      </c>
      <c r="D37" s="63" t="s">
        <v>75</v>
      </c>
      <c r="E37" s="203">
        <v>17807</v>
      </c>
    </row>
    <row r="38" spans="1:5" s="84" customFormat="1" ht="15.75" x14ac:dyDescent="0.25">
      <c r="A38" s="201"/>
      <c r="B38" s="201"/>
      <c r="C38" s="198">
        <v>4232</v>
      </c>
      <c r="D38" s="63" t="s">
        <v>80</v>
      </c>
      <c r="E38" s="202">
        <f>2440+120*12</f>
        <v>3880</v>
      </c>
    </row>
    <row r="39" spans="1:5" s="84" customFormat="1" ht="15.75" x14ac:dyDescent="0.25">
      <c r="A39" s="201"/>
      <c r="B39" s="201"/>
      <c r="C39" s="198">
        <v>4234</v>
      </c>
      <c r="D39" s="63" t="s">
        <v>86</v>
      </c>
      <c r="E39" s="202">
        <v>200</v>
      </c>
    </row>
    <row r="40" spans="1:5" s="84" customFormat="1" ht="15.75" x14ac:dyDescent="0.25">
      <c r="A40" s="201"/>
      <c r="B40" s="201"/>
      <c r="C40" s="198">
        <v>4237</v>
      </c>
      <c r="D40" s="63" t="s">
        <v>91</v>
      </c>
      <c r="E40" s="202">
        <v>300</v>
      </c>
    </row>
    <row r="41" spans="1:5" s="84" customFormat="1" ht="28.5" x14ac:dyDescent="0.25">
      <c r="A41" s="201"/>
      <c r="B41" s="201"/>
      <c r="C41" s="198">
        <v>4251</v>
      </c>
      <c r="D41" s="63" t="s">
        <v>98</v>
      </c>
      <c r="E41" s="202">
        <v>3000</v>
      </c>
    </row>
    <row r="42" spans="1:5" s="197" customFormat="1" ht="28.5" x14ac:dyDescent="0.25">
      <c r="A42" s="201"/>
      <c r="B42" s="201"/>
      <c r="C42" s="198">
        <v>4252</v>
      </c>
      <c r="D42" s="63" t="s">
        <v>100</v>
      </c>
      <c r="E42" s="202">
        <f>SUM(E44:E45)</f>
        <v>4550</v>
      </c>
    </row>
    <row r="43" spans="1:5" s="214" customFormat="1" ht="15.75" x14ac:dyDescent="0.25">
      <c r="A43" s="201"/>
      <c r="B43" s="201"/>
      <c r="C43" s="198"/>
      <c r="D43" s="80" t="s">
        <v>55</v>
      </c>
      <c r="E43" s="203"/>
    </row>
    <row r="44" spans="1:5" s="214" customFormat="1" ht="15.75" x14ac:dyDescent="0.25">
      <c r="A44" s="201"/>
      <c r="B44" s="201"/>
      <c r="C44" s="198"/>
      <c r="D44" s="80" t="s">
        <v>101</v>
      </c>
      <c r="E44" s="203">
        <v>3300</v>
      </c>
    </row>
    <row r="45" spans="1:5" s="214" customFormat="1" ht="15.75" x14ac:dyDescent="0.25">
      <c r="A45" s="201"/>
      <c r="B45" s="201"/>
      <c r="C45" s="198"/>
      <c r="D45" s="80" t="s">
        <v>103</v>
      </c>
      <c r="E45" s="203">
        <v>1250</v>
      </c>
    </row>
    <row r="46" spans="1:5" s="197" customFormat="1" ht="15.75" x14ac:dyDescent="0.25">
      <c r="A46" s="201"/>
      <c r="B46" s="201"/>
      <c r="C46" s="198">
        <v>4261</v>
      </c>
      <c r="D46" s="63" t="s">
        <v>105</v>
      </c>
      <c r="E46" s="202">
        <f>SUM(E48:E49)</f>
        <v>4639.95</v>
      </c>
    </row>
    <row r="47" spans="1:5" s="84" customFormat="1" ht="15.75" x14ac:dyDescent="0.25">
      <c r="A47" s="201"/>
      <c r="B47" s="201"/>
      <c r="C47" s="198"/>
      <c r="D47" s="80" t="s">
        <v>55</v>
      </c>
      <c r="E47" s="203"/>
    </row>
    <row r="48" spans="1:5" s="84" customFormat="1" ht="15.75" x14ac:dyDescent="0.25">
      <c r="A48" s="201"/>
      <c r="B48" s="201"/>
      <c r="C48" s="198"/>
      <c r="D48" s="80" t="s">
        <v>106</v>
      </c>
      <c r="E48" s="203">
        <v>3639.95</v>
      </c>
    </row>
    <row r="49" spans="1:5" s="84" customFormat="1" ht="15.75" x14ac:dyDescent="0.25">
      <c r="A49" s="201"/>
      <c r="B49" s="201"/>
      <c r="C49" s="198"/>
      <c r="D49" s="80" t="s">
        <v>108</v>
      </c>
      <c r="E49" s="203">
        <v>1000</v>
      </c>
    </row>
    <row r="50" spans="1:5" s="84" customFormat="1" ht="15.75" x14ac:dyDescent="0.25">
      <c r="A50" s="201"/>
      <c r="B50" s="201"/>
      <c r="C50" s="198">
        <v>4264</v>
      </c>
      <c r="D50" s="63" t="s">
        <v>111</v>
      </c>
      <c r="E50" s="202">
        <v>9768</v>
      </c>
    </row>
    <row r="51" spans="1:5" s="84" customFormat="1" ht="15.75" x14ac:dyDescent="0.25">
      <c r="A51" s="201"/>
      <c r="B51" s="201"/>
      <c r="C51" s="198">
        <v>4267</v>
      </c>
      <c r="D51" s="63" t="s">
        <v>113</v>
      </c>
      <c r="E51" s="202">
        <v>951.95699999999999</v>
      </c>
    </row>
    <row r="52" spans="1:5" s="84" customFormat="1" ht="15.75" x14ac:dyDescent="0.25">
      <c r="A52" s="201"/>
      <c r="B52" s="201"/>
      <c r="C52" s="198">
        <v>4823</v>
      </c>
      <c r="D52" s="63" t="s">
        <v>124</v>
      </c>
      <c r="E52" s="202">
        <f>+E54</f>
        <v>132</v>
      </c>
    </row>
    <row r="53" spans="1:5" s="84" customFormat="1" ht="15.75" x14ac:dyDescent="0.25">
      <c r="A53" s="201"/>
      <c r="B53" s="201"/>
      <c r="C53" s="198"/>
      <c r="D53" s="80" t="s">
        <v>55</v>
      </c>
      <c r="E53" s="203"/>
    </row>
    <row r="54" spans="1:5" s="84" customFormat="1" ht="27" x14ac:dyDescent="0.25">
      <c r="A54" s="201"/>
      <c r="B54" s="201"/>
      <c r="C54" s="198"/>
      <c r="D54" s="80" t="s">
        <v>125</v>
      </c>
      <c r="E54" s="203">
        <v>132</v>
      </c>
    </row>
    <row r="55" spans="1:5" s="84" customFormat="1" ht="14.25" x14ac:dyDescent="0.25">
      <c r="A55" s="234" t="s">
        <v>13</v>
      </c>
      <c r="B55" s="234"/>
      <c r="C55" s="196"/>
      <c r="D55" s="215" t="s">
        <v>150</v>
      </c>
      <c r="E55" s="216">
        <f>SUM(E57:E57)</f>
        <v>38500</v>
      </c>
    </row>
    <row r="56" spans="1:5" s="84" customFormat="1" ht="14.25" x14ac:dyDescent="0.25">
      <c r="A56" s="210" t="s">
        <v>15</v>
      </c>
      <c r="B56" s="210" t="s">
        <v>156</v>
      </c>
      <c r="C56" s="217"/>
      <c r="D56" s="217"/>
      <c r="E56" s="218"/>
    </row>
    <row r="57" spans="1:5" ht="14.25" x14ac:dyDescent="0.25">
      <c r="A57" s="219">
        <v>1213</v>
      </c>
      <c r="B57" s="219">
        <v>31005</v>
      </c>
      <c r="C57" s="196">
        <v>5122</v>
      </c>
      <c r="D57" s="215" t="s">
        <v>135</v>
      </c>
      <c r="E57" s="218">
        <v>38500</v>
      </c>
    </row>
    <row r="58" spans="1:5" ht="14.25" x14ac:dyDescent="0.25">
      <c r="A58" s="221"/>
      <c r="B58" s="221"/>
      <c r="C58" s="222"/>
      <c r="D58" s="223"/>
      <c r="E58" s="224"/>
    </row>
    <row r="59" spans="1:5" s="225" customFormat="1" ht="12.75" x14ac:dyDescent="0.25">
      <c r="A59" s="230" t="s">
        <v>159</v>
      </c>
      <c r="B59" s="230"/>
      <c r="C59" s="230"/>
      <c r="D59" s="230"/>
      <c r="E59" s="230"/>
    </row>
    <row r="60" spans="1:5" s="220" customFormat="1" ht="12.75" x14ac:dyDescent="0.25">
      <c r="A60" s="226" t="s">
        <v>8</v>
      </c>
      <c r="B60" s="226"/>
      <c r="C60" s="227" t="s">
        <v>157</v>
      </c>
      <c r="D60" s="227"/>
      <c r="E60" s="227"/>
    </row>
    <row r="61" spans="1:5" s="220" customFormat="1" ht="27" customHeight="1" x14ac:dyDescent="0.25">
      <c r="A61" s="226" t="s">
        <v>145</v>
      </c>
      <c r="B61" s="226"/>
      <c r="C61" s="227" t="s">
        <v>144</v>
      </c>
      <c r="D61" s="227"/>
      <c r="E61" s="227"/>
    </row>
    <row r="62" spans="1:5" s="225" customFormat="1" ht="12.75" x14ac:dyDescent="0.25">
      <c r="A62" s="230" t="s">
        <v>160</v>
      </c>
      <c r="B62" s="230"/>
      <c r="C62" s="230"/>
      <c r="D62" s="230"/>
      <c r="E62" s="230"/>
    </row>
    <row r="63" spans="1:5" s="220" customFormat="1" ht="12.75" x14ac:dyDescent="0.25">
      <c r="A63" s="226" t="s">
        <v>146</v>
      </c>
      <c r="B63" s="226"/>
      <c r="C63" s="227" t="s">
        <v>143</v>
      </c>
      <c r="D63" s="227"/>
      <c r="E63" s="227"/>
    </row>
    <row r="64" spans="1:5" s="220" customFormat="1" ht="24" customHeight="1" x14ac:dyDescent="0.25">
      <c r="A64" s="226" t="s">
        <v>8</v>
      </c>
      <c r="B64" s="226"/>
      <c r="C64" s="227" t="s">
        <v>158</v>
      </c>
      <c r="D64" s="227"/>
      <c r="E64" s="227"/>
    </row>
    <row r="65" spans="1:5" s="220" customFormat="1" ht="27.75" customHeight="1" x14ac:dyDescent="0.25">
      <c r="A65" s="226" t="s">
        <v>145</v>
      </c>
      <c r="B65" s="226"/>
      <c r="C65" s="227" t="s">
        <v>147</v>
      </c>
      <c r="D65" s="227"/>
      <c r="E65" s="227"/>
    </row>
    <row r="66" spans="1:5" s="220" customFormat="1" ht="12.75" x14ac:dyDescent="0.25">
      <c r="A66" s="226" t="s">
        <v>146</v>
      </c>
      <c r="B66" s="226"/>
      <c r="C66" s="227" t="s">
        <v>148</v>
      </c>
      <c r="D66" s="227"/>
      <c r="E66" s="227"/>
    </row>
  </sheetData>
  <mergeCells count="28">
    <mergeCell ref="A1:E1"/>
    <mergeCell ref="A60:B60"/>
    <mergeCell ref="A65:B65"/>
    <mergeCell ref="A12:B12"/>
    <mergeCell ref="C12:D12"/>
    <mergeCell ref="A2:E2"/>
    <mergeCell ref="C60:E60"/>
    <mergeCell ref="C65:E65"/>
    <mergeCell ref="A61:B61"/>
    <mergeCell ref="C61:E61"/>
    <mergeCell ref="A63:B63"/>
    <mergeCell ref="C63:E63"/>
    <mergeCell ref="A64:B64"/>
    <mergeCell ref="C64:E64"/>
    <mergeCell ref="A55:B55"/>
    <mergeCell ref="C9:E9"/>
    <mergeCell ref="A66:B66"/>
    <mergeCell ref="C66:E66"/>
    <mergeCell ref="A9:B9"/>
    <mergeCell ref="A3:E3"/>
    <mergeCell ref="A59:E59"/>
    <mergeCell ref="A62:E62"/>
    <mergeCell ref="A10:B10"/>
    <mergeCell ref="C10:E10"/>
    <mergeCell ref="C13:D13"/>
    <mergeCell ref="E13:E14"/>
    <mergeCell ref="B13:B14"/>
    <mergeCell ref="A13:A14"/>
  </mergeCells>
  <conditionalFormatting sqref="C56:D56 E28 E32:E58 E15:E26 E13 F11:HZ56">
    <cfRule type="cellIs" dxfId="45" priority="41" stopIfTrue="1" operator="equal">
      <formula>0</formula>
    </cfRule>
  </conditionalFormatting>
  <conditionalFormatting sqref="E29:E30">
    <cfRule type="cellIs" dxfId="44" priority="40" stopIfTrue="1" operator="equal">
      <formula>0</formula>
    </cfRule>
  </conditionalFormatting>
  <conditionalFormatting sqref="E31">
    <cfRule type="cellIs" dxfId="43" priority="36" stopIfTrue="1" operator="equal">
      <formula>0</formula>
    </cfRule>
  </conditionalFormatting>
  <conditionalFormatting sqref="E27">
    <cfRule type="cellIs" dxfId="42" priority="35" stopIfTrue="1" operator="equal">
      <formula>0</formula>
    </cfRule>
  </conditionalFormatting>
  <conditionalFormatting sqref="D17:D18">
    <cfRule type="cellIs" dxfId="41" priority="33" stopIfTrue="1" operator="equal">
      <formula>0</formula>
    </cfRule>
  </conditionalFormatting>
  <conditionalFormatting sqref="C12:D12 C14:D14 C13">
    <cfRule type="cellIs" dxfId="40" priority="18" stopIfTrue="1" operator="equal">
      <formula>0</formula>
    </cfRule>
  </conditionalFormatting>
  <pageMargins left="0.15748031496062992" right="0.15748031496062992" top="0.15748031496062992" bottom="0.15748031496062992" header="0.15748031496062992" footer="0.1574803149606299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4"/>
  <sheetViews>
    <sheetView workbookViewId="0">
      <selection activeCell="R5" sqref="R5"/>
    </sheetView>
  </sheetViews>
  <sheetFormatPr defaultColWidth="9.140625" defaultRowHeight="16.5" x14ac:dyDescent="0.25"/>
  <cols>
    <col min="1" max="1" width="6.28515625" style="84" customWidth="1"/>
    <col min="2" max="2" width="6.85546875" style="84" customWidth="1"/>
    <col min="3" max="3" width="5.85546875" style="162" bestFit="1" customWidth="1"/>
    <col min="4" max="4" width="31.7109375" style="162" customWidth="1"/>
    <col min="5" max="5" width="12.140625" style="162" hidden="1" customWidth="1"/>
    <col min="6" max="6" width="14.7109375" style="162" bestFit="1" customWidth="1"/>
    <col min="7" max="7" width="11.85546875" style="162" hidden="1" customWidth="1"/>
    <col min="8" max="8" width="13.7109375" style="162" bestFit="1" customWidth="1"/>
    <col min="9" max="9" width="10.85546875" style="162" hidden="1" customWidth="1"/>
    <col min="10" max="10" width="13.7109375" style="162" hidden="1" customWidth="1"/>
    <col min="11" max="11" width="14.28515625" style="162" customWidth="1"/>
    <col min="12" max="12" width="13.42578125" style="171" customWidth="1"/>
    <col min="13" max="13" width="14.42578125" style="162" bestFit="1" customWidth="1"/>
    <col min="14" max="14" width="13.28515625" style="191" customWidth="1"/>
    <col min="15" max="15" width="12.7109375" style="162" customWidth="1"/>
    <col min="16" max="16" width="15" style="162" customWidth="1"/>
    <col min="17" max="17" width="19.28515625" style="162" customWidth="1"/>
    <col min="18" max="18" width="48.28515625" style="162" customWidth="1"/>
    <col min="19" max="19" width="39.7109375" style="162" customWidth="1"/>
    <col min="20" max="16384" width="9.140625" style="162"/>
  </cols>
  <sheetData>
    <row r="1" spans="1:36" s="8" customFormat="1" x14ac:dyDescent="0.3">
      <c r="A1" s="1"/>
      <c r="B1" s="1"/>
      <c r="C1" s="2"/>
      <c r="D1" s="3"/>
      <c r="E1" s="3"/>
      <c r="F1" s="3"/>
      <c r="G1" s="4"/>
      <c r="H1" s="4"/>
      <c r="I1" s="4"/>
      <c r="J1" s="4"/>
      <c r="K1" s="4"/>
      <c r="L1" s="5"/>
      <c r="M1" s="4"/>
      <c r="N1" s="173"/>
      <c r="O1" s="6"/>
      <c r="P1" s="6"/>
      <c r="Q1" s="7" t="s">
        <v>0</v>
      </c>
    </row>
    <row r="2" spans="1:36" s="9" customFormat="1" ht="17.25" x14ac:dyDescent="0.3">
      <c r="D2" s="10" t="s">
        <v>1</v>
      </c>
      <c r="E2" s="11"/>
      <c r="F2" s="11"/>
      <c r="G2" s="12"/>
      <c r="I2" s="12"/>
      <c r="J2" s="12"/>
      <c r="L2" s="13"/>
      <c r="M2" s="14"/>
      <c r="N2" s="174"/>
      <c r="O2" s="14"/>
      <c r="P2" s="6"/>
      <c r="Q2" s="6"/>
    </row>
    <row r="3" spans="1:36" s="8" customFormat="1" x14ac:dyDescent="0.3">
      <c r="A3" s="15" t="s">
        <v>2</v>
      </c>
      <c r="B3" s="16" t="s">
        <v>3</v>
      </c>
      <c r="C3" s="2"/>
      <c r="D3" s="11"/>
      <c r="E3" s="11"/>
      <c r="F3" s="11"/>
      <c r="G3" s="17"/>
      <c r="H3" s="17"/>
      <c r="I3" s="17"/>
      <c r="J3" s="17"/>
      <c r="K3" s="17"/>
      <c r="L3" s="18"/>
      <c r="M3" s="17"/>
      <c r="N3" s="175"/>
      <c r="O3" s="17"/>
      <c r="P3" s="17"/>
      <c r="Q3" s="17"/>
      <c r="R3" s="9"/>
      <c r="S3" s="9"/>
    </row>
    <row r="4" spans="1:36" s="8" customFormat="1" x14ac:dyDescent="0.3">
      <c r="A4" s="15" t="s">
        <v>4</v>
      </c>
      <c r="B4" s="16" t="s">
        <v>3</v>
      </c>
      <c r="C4" s="2"/>
      <c r="D4" s="11"/>
      <c r="E4" s="11"/>
      <c r="F4" s="11"/>
      <c r="G4" s="17"/>
      <c r="H4" s="17"/>
      <c r="I4" s="17"/>
      <c r="J4" s="17"/>
      <c r="K4" s="17"/>
      <c r="L4" s="18"/>
      <c r="M4" s="17"/>
      <c r="N4" s="175"/>
      <c r="O4" s="17"/>
      <c r="P4" s="17"/>
      <c r="Q4" s="17"/>
      <c r="R4" s="9"/>
      <c r="S4" s="9"/>
    </row>
    <row r="5" spans="1:36" s="8" customFormat="1" x14ac:dyDescent="0.3">
      <c r="A5" s="15" t="s">
        <v>5</v>
      </c>
      <c r="B5" s="16" t="s">
        <v>3</v>
      </c>
      <c r="C5" s="2"/>
      <c r="D5" s="11"/>
      <c r="E5" s="11"/>
      <c r="F5" s="11"/>
      <c r="G5" s="17"/>
      <c r="H5" s="19"/>
      <c r="I5" s="17"/>
      <c r="J5" s="17"/>
      <c r="K5" s="17"/>
      <c r="L5" s="18"/>
      <c r="M5" s="17"/>
      <c r="N5" s="176"/>
      <c r="O5" s="17"/>
      <c r="P5" s="17"/>
      <c r="Q5" s="17"/>
      <c r="R5" s="9"/>
      <c r="S5" s="9"/>
    </row>
    <row r="6" spans="1:36" s="22" customFormat="1" ht="27.75" x14ac:dyDescent="0.3">
      <c r="A6" s="21" t="s">
        <v>6</v>
      </c>
      <c r="B6" s="21"/>
      <c r="D6" s="23" t="s">
        <v>7</v>
      </c>
      <c r="E6" s="23"/>
      <c r="F6" s="23"/>
      <c r="G6" s="24"/>
      <c r="H6" s="24"/>
      <c r="I6" s="24"/>
      <c r="J6" s="24"/>
      <c r="K6" s="25"/>
      <c r="L6" s="26"/>
      <c r="M6" s="25"/>
      <c r="N6" s="177"/>
      <c r="O6" s="27"/>
      <c r="P6" s="27"/>
      <c r="Q6" s="27"/>
      <c r="R6" s="28"/>
      <c r="S6" s="28"/>
      <c r="T6" s="29"/>
      <c r="U6" s="29"/>
      <c r="V6" s="29"/>
      <c r="W6" s="29"/>
      <c r="X6" s="29"/>
      <c r="Y6" s="29"/>
      <c r="Z6" s="29"/>
      <c r="AA6" s="29"/>
      <c r="AB6" s="29"/>
      <c r="AC6" s="29"/>
      <c r="AD6" s="29"/>
      <c r="AE6" s="29"/>
      <c r="AF6" s="29"/>
      <c r="AG6" s="29"/>
      <c r="AH6" s="29"/>
      <c r="AI6" s="29"/>
      <c r="AJ6" s="29"/>
    </row>
    <row r="7" spans="1:36" s="22" customFormat="1" x14ac:dyDescent="0.3">
      <c r="A7" s="21" t="s">
        <v>8</v>
      </c>
      <c r="B7" s="21"/>
      <c r="D7" s="30" t="s">
        <v>9</v>
      </c>
      <c r="E7" s="23"/>
      <c r="F7" s="23"/>
      <c r="G7" s="24"/>
      <c r="H7" s="24"/>
      <c r="I7" s="24"/>
      <c r="J7" s="24"/>
      <c r="K7" s="25"/>
      <c r="L7" s="26"/>
      <c r="M7" s="25"/>
      <c r="N7" s="177"/>
      <c r="O7" s="27"/>
      <c r="P7" s="27"/>
      <c r="Q7" s="27"/>
      <c r="R7" s="28"/>
      <c r="S7" s="28"/>
      <c r="T7" s="29"/>
      <c r="U7" s="29"/>
      <c r="V7" s="29"/>
      <c r="W7" s="29"/>
      <c r="X7" s="29"/>
      <c r="Y7" s="29"/>
      <c r="Z7" s="29"/>
      <c r="AA7" s="29"/>
      <c r="AB7" s="29"/>
      <c r="AC7" s="29"/>
      <c r="AD7" s="29"/>
      <c r="AE7" s="29"/>
      <c r="AF7" s="29"/>
      <c r="AG7" s="29"/>
      <c r="AH7" s="29"/>
      <c r="AI7" s="29"/>
      <c r="AJ7" s="29"/>
    </row>
    <row r="8" spans="1:36" s="8" customFormat="1" ht="15" customHeight="1" x14ac:dyDescent="0.25">
      <c r="A8" s="242"/>
      <c r="B8" s="242"/>
      <c r="C8"/>
      <c r="D8" s="31"/>
      <c r="E8" s="32"/>
      <c r="F8" s="32"/>
      <c r="G8" s="33"/>
      <c r="H8" s="32"/>
      <c r="I8" s="32"/>
      <c r="J8" s="32"/>
      <c r="K8" s="32"/>
      <c r="L8" s="34" t="s">
        <v>10</v>
      </c>
      <c r="M8" s="32"/>
      <c r="N8" s="178" t="s">
        <v>11</v>
      </c>
      <c r="O8" s="35"/>
      <c r="P8" s="32"/>
      <c r="Q8" s="32"/>
      <c r="R8" s="36"/>
      <c r="S8" s="37" t="s">
        <v>12</v>
      </c>
    </row>
    <row r="9" spans="1:36" s="43" customFormat="1" ht="13.15" customHeight="1" x14ac:dyDescent="0.25">
      <c r="A9" s="243" t="s">
        <v>13</v>
      </c>
      <c r="B9" s="243"/>
      <c r="C9" s="244"/>
      <c r="D9" s="245"/>
      <c r="E9" s="38">
        <v>2018</v>
      </c>
      <c r="F9" s="38"/>
      <c r="G9" s="39"/>
      <c r="H9" s="38">
        <v>2019</v>
      </c>
      <c r="I9" s="40"/>
      <c r="J9" s="40"/>
      <c r="K9" s="41"/>
      <c r="L9" s="42">
        <v>2020</v>
      </c>
      <c r="M9" s="38"/>
      <c r="N9" s="179"/>
      <c r="O9" s="38"/>
      <c r="P9" s="38"/>
      <c r="Q9" s="38"/>
      <c r="R9" s="245" t="s">
        <v>14</v>
      </c>
      <c r="S9" s="246"/>
    </row>
    <row r="10" spans="1:36" s="43" customFormat="1" ht="81.75" x14ac:dyDescent="0.3">
      <c r="A10" s="44" t="s">
        <v>15</v>
      </c>
      <c r="B10" s="44" t="s">
        <v>16</v>
      </c>
      <c r="C10" s="45" t="s">
        <v>17</v>
      </c>
      <c r="D10" s="45" t="s">
        <v>18</v>
      </c>
      <c r="E10" s="46" t="s">
        <v>19</v>
      </c>
      <c r="F10" s="46" t="s">
        <v>20</v>
      </c>
      <c r="G10" s="47" t="s">
        <v>21</v>
      </c>
      <c r="H10" s="46" t="s">
        <v>22</v>
      </c>
      <c r="I10" s="46" t="s">
        <v>23</v>
      </c>
      <c r="J10" s="46" t="s">
        <v>24</v>
      </c>
      <c r="K10" s="48" t="s">
        <v>25</v>
      </c>
      <c r="L10" s="49" t="s">
        <v>26</v>
      </c>
      <c r="M10" s="50" t="s">
        <v>27</v>
      </c>
      <c r="N10" s="180" t="s">
        <v>28</v>
      </c>
      <c r="O10" s="50" t="s">
        <v>29</v>
      </c>
      <c r="P10" s="50" t="s">
        <v>30</v>
      </c>
      <c r="Q10" s="50" t="s">
        <v>31</v>
      </c>
      <c r="R10" s="45" t="s">
        <v>32</v>
      </c>
      <c r="S10" s="45" t="s">
        <v>33</v>
      </c>
    </row>
    <row r="11" spans="1:36" s="59" customFormat="1" x14ac:dyDescent="0.3">
      <c r="A11" s="51"/>
      <c r="B11" s="51"/>
      <c r="C11" s="52"/>
      <c r="D11" s="52"/>
      <c r="E11" s="53"/>
      <c r="F11" s="53"/>
      <c r="G11" s="54"/>
      <c r="H11" s="53"/>
      <c r="I11" s="55"/>
      <c r="J11" s="53"/>
      <c r="K11" s="56"/>
      <c r="L11" s="57"/>
      <c r="M11" s="56"/>
      <c r="N11" s="181"/>
      <c r="O11" s="56"/>
      <c r="P11" s="56"/>
      <c r="Q11" s="56"/>
      <c r="R11" s="58"/>
      <c r="S11" s="58"/>
    </row>
    <row r="12" spans="1:36" s="70" customFormat="1" ht="28.5" x14ac:dyDescent="0.3">
      <c r="A12" s="60">
        <v>1213</v>
      </c>
      <c r="B12" s="61">
        <v>11001</v>
      </c>
      <c r="C12" s="62"/>
      <c r="D12" s="63" t="s">
        <v>34</v>
      </c>
      <c r="E12" s="64">
        <v>280</v>
      </c>
      <c r="F12" s="65"/>
      <c r="G12" s="64">
        <f>+F12-E12</f>
        <v>-280</v>
      </c>
      <c r="H12" s="64">
        <v>280</v>
      </c>
      <c r="I12" s="66"/>
      <c r="J12" s="64">
        <f>+H12+I12</f>
        <v>280</v>
      </c>
      <c r="K12" s="64"/>
      <c r="L12" s="67">
        <v>280</v>
      </c>
      <c r="M12" s="64">
        <f>+L12-H12</f>
        <v>0</v>
      </c>
      <c r="N12" s="182">
        <v>280</v>
      </c>
      <c r="O12" s="64">
        <f>+N12-L12</f>
        <v>0</v>
      </c>
      <c r="P12" s="64">
        <f>+N12-H12</f>
        <v>0</v>
      </c>
      <c r="Q12" s="68"/>
      <c r="R12" s="69"/>
      <c r="S12" s="69" t="s">
        <v>35</v>
      </c>
    </row>
    <row r="13" spans="1:36" s="76" customFormat="1" ht="7.9" customHeight="1" x14ac:dyDescent="0.3">
      <c r="A13" s="71"/>
      <c r="B13" s="72"/>
      <c r="C13" s="73"/>
      <c r="D13" s="74"/>
      <c r="E13" s="64"/>
      <c r="F13" s="64"/>
      <c r="G13" s="64"/>
      <c r="H13" s="64"/>
      <c r="I13" s="64"/>
      <c r="J13" s="64">
        <f t="shared" ref="J13:J76" si="0">+H13+I13</f>
        <v>0</v>
      </c>
      <c r="K13" s="64"/>
      <c r="L13" s="67"/>
      <c r="M13" s="64"/>
      <c r="N13" s="182"/>
      <c r="O13" s="64">
        <f t="shared" ref="O13:O76" si="1">+N13-L13</f>
        <v>0</v>
      </c>
      <c r="P13" s="64">
        <f t="shared" ref="P13:P76" si="2">+N13-H13</f>
        <v>0</v>
      </c>
      <c r="Q13" s="68"/>
      <c r="R13" s="75"/>
      <c r="S13" s="75"/>
    </row>
    <row r="14" spans="1:36" s="70" customFormat="1" ht="68.25" x14ac:dyDescent="0.3">
      <c r="A14" s="71"/>
      <c r="B14" s="72"/>
      <c r="C14" s="73"/>
      <c r="D14" s="77" t="s">
        <v>36</v>
      </c>
      <c r="E14" s="64">
        <v>8</v>
      </c>
      <c r="F14" s="78"/>
      <c r="G14" s="64">
        <f t="shared" ref="G14:G77" si="3">+F14-E14</f>
        <v>-8</v>
      </c>
      <c r="H14" s="64">
        <v>8</v>
      </c>
      <c r="I14" s="66"/>
      <c r="J14" s="64">
        <f t="shared" si="0"/>
        <v>8</v>
      </c>
      <c r="K14" s="64"/>
      <c r="L14" s="67">
        <v>11</v>
      </c>
      <c r="M14" s="64">
        <f t="shared" ref="M14:M78" si="4">+L14-H14</f>
        <v>3</v>
      </c>
      <c r="N14" s="182">
        <v>11</v>
      </c>
      <c r="O14" s="64">
        <f t="shared" si="1"/>
        <v>0</v>
      </c>
      <c r="P14" s="64">
        <f t="shared" si="2"/>
        <v>3</v>
      </c>
      <c r="Q14" s="68"/>
      <c r="R14" s="75"/>
      <c r="S14" s="75" t="s">
        <v>37</v>
      </c>
    </row>
    <row r="15" spans="1:36" s="84" customFormat="1" ht="9.6" customHeight="1" x14ac:dyDescent="0.3">
      <c r="A15" s="71"/>
      <c r="B15" s="79"/>
      <c r="C15" s="62"/>
      <c r="D15" s="80"/>
      <c r="E15" s="81"/>
      <c r="F15" s="82"/>
      <c r="G15" s="81"/>
      <c r="H15" s="81"/>
      <c r="I15" s="81"/>
      <c r="J15" s="81">
        <f t="shared" si="0"/>
        <v>0</v>
      </c>
      <c r="K15" s="81"/>
      <c r="L15" s="83"/>
      <c r="M15" s="81"/>
      <c r="N15" s="183"/>
      <c r="O15" s="81">
        <f t="shared" si="1"/>
        <v>0</v>
      </c>
      <c r="P15" s="81">
        <f t="shared" si="2"/>
        <v>0</v>
      </c>
      <c r="Q15" s="74"/>
      <c r="R15" s="74"/>
      <c r="S15" s="74"/>
    </row>
    <row r="16" spans="1:36" s="90" customFormat="1" x14ac:dyDescent="0.3">
      <c r="A16" s="71"/>
      <c r="B16" s="79"/>
      <c r="C16" s="85"/>
      <c r="D16" s="86" t="s">
        <v>38</v>
      </c>
      <c r="E16" s="87">
        <f t="shared" ref="E16:M16" si="5">+E18+E84</f>
        <v>927854.22910089314</v>
      </c>
      <c r="F16" s="87">
        <f t="shared" si="5"/>
        <v>572247.75000000012</v>
      </c>
      <c r="G16" s="87">
        <f t="shared" si="3"/>
        <v>-355606.47910089302</v>
      </c>
      <c r="H16" s="87">
        <f t="shared" si="5"/>
        <v>1045634.4973773805</v>
      </c>
      <c r="I16" s="87">
        <f t="shared" si="5"/>
        <v>0</v>
      </c>
      <c r="J16" s="87">
        <f t="shared" si="0"/>
        <v>1045634.4973773805</v>
      </c>
      <c r="K16" s="87">
        <f t="shared" si="5"/>
        <v>1099819.0148380413</v>
      </c>
      <c r="L16" s="88">
        <f t="shared" si="5"/>
        <v>1341761.4000000001</v>
      </c>
      <c r="M16" s="87">
        <f t="shared" si="5"/>
        <v>296126.90262261964</v>
      </c>
      <c r="N16" s="131">
        <f>+N18+N84</f>
        <v>1111232.4362170279</v>
      </c>
      <c r="O16" s="87">
        <f t="shared" si="1"/>
        <v>-230528.96378297219</v>
      </c>
      <c r="P16" s="87">
        <f t="shared" si="2"/>
        <v>65597.938839647453</v>
      </c>
      <c r="Q16" s="89">
        <f>+N16-K16</f>
        <v>11413.421378986677</v>
      </c>
      <c r="R16" s="89"/>
      <c r="S16" s="89"/>
    </row>
    <row r="17" spans="1:19" s="84" customFormat="1" x14ac:dyDescent="0.3">
      <c r="A17" s="71"/>
      <c r="B17" s="79"/>
      <c r="C17" s="62"/>
      <c r="D17" s="91" t="s">
        <v>39</v>
      </c>
      <c r="E17" s="92"/>
      <c r="F17" s="92"/>
      <c r="G17" s="92">
        <f t="shared" si="3"/>
        <v>0</v>
      </c>
      <c r="H17" s="92"/>
      <c r="I17" s="92"/>
      <c r="J17" s="92">
        <f t="shared" si="0"/>
        <v>0</v>
      </c>
      <c r="K17" s="92"/>
      <c r="L17" s="93"/>
      <c r="M17" s="92"/>
      <c r="N17" s="131"/>
      <c r="O17" s="92">
        <f t="shared" si="1"/>
        <v>0</v>
      </c>
      <c r="P17" s="92">
        <f t="shared" si="2"/>
        <v>0</v>
      </c>
      <c r="Q17" s="94">
        <f>+N17-K17</f>
        <v>0</v>
      </c>
      <c r="R17" s="95"/>
      <c r="S17" s="95"/>
    </row>
    <row r="18" spans="1:19" s="90" customFormat="1" x14ac:dyDescent="0.3">
      <c r="A18" s="71"/>
      <c r="B18" s="79"/>
      <c r="C18" s="85"/>
      <c r="D18" s="96" t="s">
        <v>40</v>
      </c>
      <c r="E18" s="87">
        <f t="shared" ref="E18:M18" si="6">E20+SUM(E26:E81)-E26-E31-E39-E53-E57-E74</f>
        <v>927854.22910089314</v>
      </c>
      <c r="F18" s="87">
        <f t="shared" si="6"/>
        <v>572247.75000000012</v>
      </c>
      <c r="G18" s="87">
        <f t="shared" si="3"/>
        <v>-355606.47910089302</v>
      </c>
      <c r="H18" s="87">
        <f t="shared" si="6"/>
        <v>1045634.4973773805</v>
      </c>
      <c r="I18" s="87">
        <f t="shared" si="6"/>
        <v>0</v>
      </c>
      <c r="J18" s="87">
        <f t="shared" si="0"/>
        <v>1045634.4973773805</v>
      </c>
      <c r="K18" s="87">
        <f t="shared" si="6"/>
        <v>1061319.0148380413</v>
      </c>
      <c r="L18" s="88">
        <f t="shared" si="6"/>
        <v>1286761.4000000001</v>
      </c>
      <c r="M18" s="87">
        <f t="shared" si="6"/>
        <v>241126.90262261967</v>
      </c>
      <c r="N18" s="131">
        <f>N20+SUM(N26:N81)-N26-N31-N39-N53-N57-N74</f>
        <v>1072732.4362170279</v>
      </c>
      <c r="O18" s="87">
        <f t="shared" si="1"/>
        <v>-214028.96378297219</v>
      </c>
      <c r="P18" s="87">
        <f t="shared" si="2"/>
        <v>27097.938839647453</v>
      </c>
      <c r="Q18" s="89">
        <f>+N18-K18</f>
        <v>11413.421378986677</v>
      </c>
      <c r="R18" s="89"/>
      <c r="S18" s="89"/>
    </row>
    <row r="19" spans="1:19" s="84" customFormat="1" ht="7.9" customHeight="1" x14ac:dyDescent="0.3">
      <c r="A19" s="71"/>
      <c r="B19" s="79"/>
      <c r="C19" s="62"/>
      <c r="D19" s="80"/>
      <c r="E19" s="97"/>
      <c r="F19" s="97"/>
      <c r="G19" s="97">
        <f t="shared" si="3"/>
        <v>0</v>
      </c>
      <c r="H19" s="97"/>
      <c r="I19" s="97"/>
      <c r="J19" s="97">
        <f t="shared" si="0"/>
        <v>0</v>
      </c>
      <c r="K19" s="97"/>
      <c r="L19" s="98"/>
      <c r="M19" s="97"/>
      <c r="N19" s="184"/>
      <c r="O19" s="97">
        <f t="shared" si="1"/>
        <v>0</v>
      </c>
      <c r="P19" s="97">
        <f t="shared" si="2"/>
        <v>0</v>
      </c>
      <c r="Q19" s="99">
        <f>+N19-K19</f>
        <v>0</v>
      </c>
      <c r="R19" s="100"/>
      <c r="S19" s="100"/>
    </row>
    <row r="20" spans="1:19" s="90" customFormat="1" ht="28.5" x14ac:dyDescent="0.3">
      <c r="A20" s="71"/>
      <c r="B20" s="79"/>
      <c r="C20" s="85"/>
      <c r="D20" s="96" t="s">
        <v>41</v>
      </c>
      <c r="E20" s="87">
        <f>SUM(E22:E25)</f>
        <v>818501.11509989307</v>
      </c>
      <c r="F20" s="87">
        <f t="shared" ref="F20:M20" si="7">+F22+F24+F23</f>
        <v>543572.91</v>
      </c>
      <c r="G20" s="87">
        <f t="shared" si="3"/>
        <v>-274928.20509989304</v>
      </c>
      <c r="H20" s="87">
        <f t="shared" si="7"/>
        <v>962813.06698323751</v>
      </c>
      <c r="I20" s="87">
        <f t="shared" si="7"/>
        <v>0</v>
      </c>
      <c r="J20" s="87">
        <f t="shared" si="0"/>
        <v>962813.06698323751</v>
      </c>
      <c r="K20" s="87">
        <f>SUM(K22:K24)</f>
        <v>0</v>
      </c>
      <c r="L20" s="88">
        <f t="shared" si="7"/>
        <v>1173832.4000000001</v>
      </c>
      <c r="M20" s="87">
        <f t="shared" si="7"/>
        <v>211019.33301676254</v>
      </c>
      <c r="N20" s="131">
        <f>SUM(N22:N24)</f>
        <v>991031.92826399999</v>
      </c>
      <c r="O20" s="87">
        <f t="shared" si="1"/>
        <v>-182800.47173600015</v>
      </c>
      <c r="P20" s="87">
        <f t="shared" si="2"/>
        <v>28218.861280762474</v>
      </c>
      <c r="Q20" s="101"/>
      <c r="R20" s="89"/>
      <c r="S20" s="102"/>
    </row>
    <row r="21" spans="1:19" s="84" customFormat="1" ht="9" customHeight="1" x14ac:dyDescent="0.3">
      <c r="A21" s="103"/>
      <c r="B21" s="104"/>
      <c r="C21" s="62"/>
      <c r="D21" s="80"/>
      <c r="E21" s="92"/>
      <c r="F21" s="92"/>
      <c r="G21" s="92">
        <f t="shared" si="3"/>
        <v>0</v>
      </c>
      <c r="H21" s="92"/>
      <c r="I21" s="92"/>
      <c r="J21" s="92">
        <f t="shared" si="0"/>
        <v>0</v>
      </c>
      <c r="K21" s="92"/>
      <c r="L21" s="93"/>
      <c r="M21" s="92">
        <f t="shared" si="4"/>
        <v>0</v>
      </c>
      <c r="N21" s="131"/>
      <c r="O21" s="92">
        <f t="shared" si="1"/>
        <v>0</v>
      </c>
      <c r="P21" s="92">
        <f t="shared" si="2"/>
        <v>0</v>
      </c>
      <c r="Q21" s="105"/>
      <c r="R21" s="95"/>
      <c r="S21" s="95"/>
    </row>
    <row r="22" spans="1:19" s="70" customFormat="1" ht="95.25" x14ac:dyDescent="0.3">
      <c r="A22" s="103"/>
      <c r="B22" s="104"/>
      <c r="C22" s="106" t="s">
        <v>42</v>
      </c>
      <c r="D22" s="107" t="s">
        <v>43</v>
      </c>
      <c r="E22" s="108">
        <v>789119.71291989309</v>
      </c>
      <c r="F22" s="92">
        <v>543572.91</v>
      </c>
      <c r="G22" s="92">
        <f t="shared" si="3"/>
        <v>-245546.80291989306</v>
      </c>
      <c r="H22" s="108">
        <v>748854.60765362915</v>
      </c>
      <c r="I22" s="109"/>
      <c r="J22" s="108">
        <f t="shared" si="0"/>
        <v>748854.60765362915</v>
      </c>
      <c r="K22" s="108"/>
      <c r="L22" s="110">
        <v>801274.4</v>
      </c>
      <c r="M22" s="108">
        <f t="shared" si="4"/>
        <v>52419.792346370872</v>
      </c>
      <c r="N22" s="185">
        <v>770802.61087199999</v>
      </c>
      <c r="O22" s="108">
        <f t="shared" si="1"/>
        <v>-30471.789128000033</v>
      </c>
      <c r="P22" s="108">
        <f t="shared" si="2"/>
        <v>21948.003218370839</v>
      </c>
      <c r="Q22" s="105"/>
      <c r="R22" s="111" t="s">
        <v>44</v>
      </c>
      <c r="S22" s="112" t="s">
        <v>45</v>
      </c>
    </row>
    <row r="23" spans="1:19" s="70" customFormat="1" ht="42.75" x14ac:dyDescent="0.3">
      <c r="A23" s="103"/>
      <c r="B23" s="104"/>
      <c r="C23" s="106" t="s">
        <v>46</v>
      </c>
      <c r="D23" s="107" t="s">
        <v>47</v>
      </c>
      <c r="E23" s="108">
        <v>0</v>
      </c>
      <c r="F23" s="92"/>
      <c r="G23" s="92">
        <f t="shared" si="3"/>
        <v>0</v>
      </c>
      <c r="H23" s="108">
        <v>188223.19509566794</v>
      </c>
      <c r="I23" s="109"/>
      <c r="J23" s="108">
        <f t="shared" si="0"/>
        <v>188223.19509566794</v>
      </c>
      <c r="K23" s="108"/>
      <c r="L23" s="110">
        <v>240382.3</v>
      </c>
      <c r="M23" s="108">
        <f t="shared" si="4"/>
        <v>52159.104904332053</v>
      </c>
      <c r="N23" s="185">
        <v>193343.53430023431</v>
      </c>
      <c r="O23" s="108">
        <f t="shared" si="1"/>
        <v>-47038.765699765674</v>
      </c>
      <c r="P23" s="108">
        <f t="shared" si="2"/>
        <v>5120.3392045663786</v>
      </c>
      <c r="Q23" s="105"/>
      <c r="R23" s="111" t="s">
        <v>48</v>
      </c>
      <c r="S23" s="113"/>
    </row>
    <row r="24" spans="1:19" s="70" customFormat="1" ht="42.75" x14ac:dyDescent="0.3">
      <c r="A24" s="103"/>
      <c r="B24" s="104"/>
      <c r="C24" s="106" t="s">
        <v>49</v>
      </c>
      <c r="D24" s="107" t="s">
        <v>50</v>
      </c>
      <c r="E24" s="108">
        <v>29381.402180000001</v>
      </c>
      <c r="F24" s="108"/>
      <c r="G24" s="108">
        <f t="shared" si="3"/>
        <v>-29381.402180000001</v>
      </c>
      <c r="H24" s="108">
        <v>25735.26423394039</v>
      </c>
      <c r="I24" s="114"/>
      <c r="J24" s="108">
        <f t="shared" si="0"/>
        <v>25735.26423394039</v>
      </c>
      <c r="K24" s="108"/>
      <c r="L24" s="110">
        <v>132175.70000000001</v>
      </c>
      <c r="M24" s="108">
        <f t="shared" si="4"/>
        <v>106440.43576605961</v>
      </c>
      <c r="N24" s="185">
        <v>26885.783091765679</v>
      </c>
      <c r="O24" s="108">
        <f t="shared" si="1"/>
        <v>-105289.91690823433</v>
      </c>
      <c r="P24" s="108">
        <f t="shared" si="2"/>
        <v>1150.5188578252892</v>
      </c>
      <c r="Q24" s="105"/>
      <c r="R24" s="111" t="s">
        <v>51</v>
      </c>
      <c r="S24" s="113"/>
    </row>
    <row r="25" spans="1:19" s="84" customFormat="1" ht="42.75" x14ac:dyDescent="0.3">
      <c r="A25" s="103"/>
      <c r="B25" s="104"/>
      <c r="C25" s="106" t="s">
        <v>52</v>
      </c>
      <c r="D25" s="107" t="s">
        <v>53</v>
      </c>
      <c r="E25" s="108"/>
      <c r="F25" s="108"/>
      <c r="G25" s="108">
        <f t="shared" si="3"/>
        <v>0</v>
      </c>
      <c r="H25" s="108"/>
      <c r="I25" s="114"/>
      <c r="J25" s="108">
        <f t="shared" si="0"/>
        <v>0</v>
      </c>
      <c r="K25" s="108"/>
      <c r="L25" s="110"/>
      <c r="M25" s="108">
        <f t="shared" si="4"/>
        <v>0</v>
      </c>
      <c r="N25" s="185"/>
      <c r="O25" s="108">
        <f t="shared" si="1"/>
        <v>0</v>
      </c>
      <c r="P25" s="108">
        <f t="shared" si="2"/>
        <v>0</v>
      </c>
      <c r="Q25" s="105"/>
      <c r="R25" s="115"/>
      <c r="S25" s="69"/>
    </row>
    <row r="26" spans="1:19" s="90" customFormat="1" x14ac:dyDescent="0.3">
      <c r="A26" s="103"/>
      <c r="B26" s="104"/>
      <c r="C26" s="116">
        <v>4212</v>
      </c>
      <c r="D26" s="96" t="s">
        <v>54</v>
      </c>
      <c r="E26" s="87">
        <v>17719.907001</v>
      </c>
      <c r="F26" s="87">
        <v>1995.14</v>
      </c>
      <c r="G26" s="87">
        <f t="shared" si="3"/>
        <v>-15724.767001</v>
      </c>
      <c r="H26" s="87">
        <v>17719.907001</v>
      </c>
      <c r="I26" s="87">
        <f>SUM(I28:I30)</f>
        <v>0</v>
      </c>
      <c r="J26" s="87">
        <f t="shared" si="0"/>
        <v>17719.907001</v>
      </c>
      <c r="K26" s="87">
        <f>SUM(K28:K30)</f>
        <v>0</v>
      </c>
      <c r="L26" s="88">
        <v>19000</v>
      </c>
      <c r="M26" s="87">
        <f t="shared" si="4"/>
        <v>1280.0929990000004</v>
      </c>
      <c r="N26" s="131">
        <f>SUM(N28:N30)</f>
        <v>14439.335807885003</v>
      </c>
      <c r="O26" s="87">
        <f t="shared" si="1"/>
        <v>-4560.6641921149967</v>
      </c>
      <c r="P26" s="87">
        <f t="shared" si="2"/>
        <v>-3280.5711931149963</v>
      </c>
      <c r="Q26" s="101"/>
      <c r="R26" s="117"/>
      <c r="S26" s="89"/>
    </row>
    <row r="27" spans="1:19" s="120" customFormat="1" x14ac:dyDescent="0.3">
      <c r="A27" s="103"/>
      <c r="B27" s="104"/>
      <c r="C27" s="106"/>
      <c r="D27" s="118" t="s">
        <v>55</v>
      </c>
      <c r="E27" s="92"/>
      <c r="F27" s="119"/>
      <c r="G27" s="92">
        <f t="shared" si="3"/>
        <v>0</v>
      </c>
      <c r="H27" s="92"/>
      <c r="I27" s="109"/>
      <c r="J27" s="108">
        <f t="shared" si="0"/>
        <v>0</v>
      </c>
      <c r="K27" s="108"/>
      <c r="L27" s="110"/>
      <c r="M27" s="108">
        <f t="shared" si="4"/>
        <v>0</v>
      </c>
      <c r="N27" s="185"/>
      <c r="O27" s="108">
        <f t="shared" si="1"/>
        <v>0</v>
      </c>
      <c r="P27" s="108">
        <f t="shared" si="2"/>
        <v>0</v>
      </c>
      <c r="Q27" s="105"/>
      <c r="R27" s="115"/>
      <c r="S27" s="69"/>
    </row>
    <row r="28" spans="1:19" s="76" customFormat="1" ht="41.25" x14ac:dyDescent="0.3">
      <c r="A28" s="103"/>
      <c r="B28" s="104"/>
      <c r="C28" s="106"/>
      <c r="D28" s="118" t="s">
        <v>54</v>
      </c>
      <c r="E28" s="108">
        <v>9243.8664667142857</v>
      </c>
      <c r="F28" s="119">
        <v>1995.14</v>
      </c>
      <c r="G28" s="108">
        <f t="shared" si="3"/>
        <v>-7248.7264667142854</v>
      </c>
      <c r="H28" s="108">
        <v>9243.8664667142857</v>
      </c>
      <c r="I28" s="114"/>
      <c r="J28" s="108">
        <f t="shared" si="0"/>
        <v>9243.8664667142857</v>
      </c>
      <c r="K28" s="108"/>
      <c r="L28" s="110">
        <v>15006.3</v>
      </c>
      <c r="M28" s="108">
        <f t="shared" si="4"/>
        <v>5762.4335332857136</v>
      </c>
      <c r="N28" s="185">
        <v>10880.257180000002</v>
      </c>
      <c r="O28" s="108">
        <f t="shared" si="1"/>
        <v>-4126.0428199999969</v>
      </c>
      <c r="P28" s="108">
        <f t="shared" si="2"/>
        <v>1636.3907132857166</v>
      </c>
      <c r="Q28" s="105"/>
      <c r="R28" s="121" t="s">
        <v>56</v>
      </c>
      <c r="S28" s="122"/>
    </row>
    <row r="29" spans="1:19" s="76" customFormat="1" ht="27" x14ac:dyDescent="0.3">
      <c r="A29" s="103"/>
      <c r="B29" s="104"/>
      <c r="C29" s="106"/>
      <c r="D29" s="118" t="s">
        <v>57</v>
      </c>
      <c r="E29" s="108">
        <v>4482.3405342857141</v>
      </c>
      <c r="F29" s="119"/>
      <c r="G29" s="108">
        <f t="shared" si="3"/>
        <v>-4482.3405342857141</v>
      </c>
      <c r="H29" s="108">
        <v>4482.3405342857141</v>
      </c>
      <c r="I29" s="114"/>
      <c r="J29" s="108">
        <f t="shared" si="0"/>
        <v>4482.3405342857141</v>
      </c>
      <c r="K29" s="108"/>
      <c r="L29" s="110"/>
      <c r="M29" s="108">
        <f t="shared" si="4"/>
        <v>-4482.3405342857141</v>
      </c>
      <c r="N29" s="185"/>
      <c r="O29" s="108">
        <f t="shared" si="1"/>
        <v>0</v>
      </c>
      <c r="P29" s="108">
        <f t="shared" si="2"/>
        <v>-4482.3405342857141</v>
      </c>
      <c r="Q29" s="105"/>
      <c r="R29" s="121"/>
      <c r="S29" s="122"/>
    </row>
    <row r="30" spans="1:19" s="76" customFormat="1" ht="108.75" x14ac:dyDescent="0.3">
      <c r="A30" s="103"/>
      <c r="B30" s="104"/>
      <c r="C30" s="106"/>
      <c r="D30" s="118" t="s">
        <v>58</v>
      </c>
      <c r="E30" s="108">
        <v>3993.7</v>
      </c>
      <c r="F30" s="119"/>
      <c r="G30" s="108">
        <f t="shared" si="3"/>
        <v>-3993.7</v>
      </c>
      <c r="H30" s="108">
        <v>3993.7</v>
      </c>
      <c r="I30" s="114"/>
      <c r="J30" s="108">
        <f t="shared" si="0"/>
        <v>3993.7</v>
      </c>
      <c r="K30" s="108"/>
      <c r="L30" s="110">
        <v>3993.7</v>
      </c>
      <c r="M30" s="108">
        <f t="shared" si="4"/>
        <v>0</v>
      </c>
      <c r="N30" s="185">
        <v>3559.0786278850005</v>
      </c>
      <c r="O30" s="108">
        <f t="shared" si="1"/>
        <v>-434.6213721149993</v>
      </c>
      <c r="P30" s="108">
        <f t="shared" si="2"/>
        <v>-434.6213721149993</v>
      </c>
      <c r="Q30" s="105"/>
      <c r="R30" s="121" t="s">
        <v>59</v>
      </c>
      <c r="S30" s="122"/>
    </row>
    <row r="31" spans="1:19" s="90" customFormat="1" x14ac:dyDescent="0.3">
      <c r="A31" s="103"/>
      <c r="B31" s="104"/>
      <c r="C31" s="116">
        <v>4213</v>
      </c>
      <c r="D31" s="96" t="s">
        <v>60</v>
      </c>
      <c r="E31" s="87">
        <v>400.4</v>
      </c>
      <c r="F31" s="87">
        <v>375.85</v>
      </c>
      <c r="G31" s="87">
        <f t="shared" si="3"/>
        <v>-24.549999999999955</v>
      </c>
      <c r="H31" s="87">
        <v>475.15999999999997</v>
      </c>
      <c r="I31" s="87">
        <f>SUM(I33:I34)</f>
        <v>0</v>
      </c>
      <c r="J31" s="87">
        <f t="shared" si="0"/>
        <v>475.15999999999997</v>
      </c>
      <c r="K31" s="87">
        <f>SUM(K33:K34)</f>
        <v>0</v>
      </c>
      <c r="L31" s="88">
        <v>700</v>
      </c>
      <c r="M31" s="87">
        <f t="shared" si="4"/>
        <v>224.84000000000003</v>
      </c>
      <c r="N31" s="131">
        <f>SUM(N33:N34)</f>
        <v>486</v>
      </c>
      <c r="O31" s="87">
        <f t="shared" si="1"/>
        <v>-214</v>
      </c>
      <c r="P31" s="87">
        <f t="shared" si="2"/>
        <v>10.840000000000032</v>
      </c>
      <c r="Q31" s="101"/>
      <c r="R31" s="117"/>
      <c r="S31" s="89"/>
    </row>
    <row r="32" spans="1:19" s="1" customFormat="1" x14ac:dyDescent="0.3">
      <c r="A32" s="103"/>
      <c r="B32" s="104"/>
      <c r="C32" s="106"/>
      <c r="D32" s="118" t="s">
        <v>55</v>
      </c>
      <c r="E32" s="92"/>
      <c r="F32" s="119"/>
      <c r="G32" s="92">
        <f t="shared" si="3"/>
        <v>0</v>
      </c>
      <c r="H32" s="92"/>
      <c r="I32" s="109"/>
      <c r="J32" s="108">
        <f t="shared" si="0"/>
        <v>0</v>
      </c>
      <c r="K32" s="108"/>
      <c r="L32" s="110"/>
      <c r="M32" s="108">
        <f t="shared" si="4"/>
        <v>0</v>
      </c>
      <c r="N32" s="185"/>
      <c r="O32" s="108">
        <f t="shared" si="1"/>
        <v>0</v>
      </c>
      <c r="P32" s="108">
        <f t="shared" si="2"/>
        <v>0</v>
      </c>
      <c r="Q32" s="105"/>
      <c r="R32" s="115"/>
      <c r="S32" s="69"/>
    </row>
    <row r="33" spans="1:19" s="1" customFormat="1" ht="54.75" x14ac:dyDescent="0.3">
      <c r="A33" s="103"/>
      <c r="B33" s="104"/>
      <c r="C33" s="106"/>
      <c r="D33" s="123" t="s">
        <v>61</v>
      </c>
      <c r="E33" s="108">
        <v>400.4</v>
      </c>
      <c r="F33" s="114">
        <v>375.85</v>
      </c>
      <c r="G33" s="108">
        <f t="shared" si="3"/>
        <v>-24.549999999999955</v>
      </c>
      <c r="H33" s="108">
        <v>400.4</v>
      </c>
      <c r="I33" s="114"/>
      <c r="J33" s="108">
        <f t="shared" si="0"/>
        <v>400.4</v>
      </c>
      <c r="K33" s="108"/>
      <c r="L33" s="110">
        <v>620</v>
      </c>
      <c r="M33" s="108">
        <f t="shared" si="4"/>
        <v>219.60000000000002</v>
      </c>
      <c r="N33" s="185">
        <f>+N12*1.45</f>
        <v>406</v>
      </c>
      <c r="O33" s="108">
        <f t="shared" si="1"/>
        <v>-214</v>
      </c>
      <c r="P33" s="108">
        <f t="shared" si="2"/>
        <v>5.6000000000000227</v>
      </c>
      <c r="Q33" s="105"/>
      <c r="R33" s="121" t="s">
        <v>62</v>
      </c>
      <c r="S33" s="122"/>
    </row>
    <row r="34" spans="1:19" s="1" customFormat="1" ht="27" x14ac:dyDescent="0.3">
      <c r="A34" s="103"/>
      <c r="B34" s="104"/>
      <c r="C34" s="106"/>
      <c r="D34" s="123" t="s">
        <v>63</v>
      </c>
      <c r="E34" s="92"/>
      <c r="F34" s="114"/>
      <c r="G34" s="92">
        <f t="shared" si="3"/>
        <v>0</v>
      </c>
      <c r="H34" s="92">
        <v>74.760000000000005</v>
      </c>
      <c r="I34" s="109"/>
      <c r="J34" s="108">
        <f t="shared" si="0"/>
        <v>74.760000000000005</v>
      </c>
      <c r="K34" s="108"/>
      <c r="L34" s="110">
        <v>80</v>
      </c>
      <c r="M34" s="108">
        <f t="shared" si="4"/>
        <v>5.2399999999999949</v>
      </c>
      <c r="N34" s="185">
        <v>80</v>
      </c>
      <c r="O34" s="108">
        <f t="shared" si="1"/>
        <v>0</v>
      </c>
      <c r="P34" s="108">
        <f t="shared" si="2"/>
        <v>5.2399999999999949</v>
      </c>
      <c r="Q34" s="105"/>
      <c r="R34" s="121" t="s">
        <v>64</v>
      </c>
      <c r="S34" s="122"/>
    </row>
    <row r="35" spans="1:19" s="1" customFormat="1" ht="52.15" customHeight="1" x14ac:dyDescent="0.3">
      <c r="A35" s="103"/>
      <c r="B35" s="104"/>
      <c r="C35" s="106">
        <v>4214</v>
      </c>
      <c r="D35" s="124" t="s">
        <v>65</v>
      </c>
      <c r="E35" s="92">
        <v>10180.5</v>
      </c>
      <c r="F35" s="109">
        <v>3373.48</v>
      </c>
      <c r="G35" s="92">
        <f t="shared" si="3"/>
        <v>-6807.02</v>
      </c>
      <c r="H35" s="92">
        <v>8905.7535359999983</v>
      </c>
      <c r="I35" s="109"/>
      <c r="J35" s="92">
        <f t="shared" si="0"/>
        <v>8905.7535359999983</v>
      </c>
      <c r="K35" s="92"/>
      <c r="L35" s="125">
        <v>11000</v>
      </c>
      <c r="M35" s="92">
        <f t="shared" si="4"/>
        <v>2094.2464640000017</v>
      </c>
      <c r="N35" s="131">
        <v>7626.562288000001</v>
      </c>
      <c r="O35" s="92">
        <f t="shared" si="1"/>
        <v>-3373.437711999999</v>
      </c>
      <c r="P35" s="92">
        <f t="shared" si="2"/>
        <v>-1279.1912479999974</v>
      </c>
      <c r="Q35" s="105"/>
      <c r="R35" s="126" t="s">
        <v>66</v>
      </c>
      <c r="S35" s="127" t="s">
        <v>67</v>
      </c>
    </row>
    <row r="36" spans="1:19" s="1" customFormat="1" ht="27.75" x14ac:dyDescent="0.3">
      <c r="A36" s="103"/>
      <c r="B36" s="104"/>
      <c r="C36" s="106">
        <v>4215</v>
      </c>
      <c r="D36" s="124" t="s">
        <v>68</v>
      </c>
      <c r="E36" s="92">
        <v>320</v>
      </c>
      <c r="F36" s="109">
        <v>236</v>
      </c>
      <c r="G36" s="92">
        <f t="shared" si="3"/>
        <v>-84</v>
      </c>
      <c r="H36" s="92">
        <v>320</v>
      </c>
      <c r="I36" s="109"/>
      <c r="J36" s="92">
        <f t="shared" si="0"/>
        <v>320</v>
      </c>
      <c r="K36" s="92"/>
      <c r="L36" s="125">
        <v>450</v>
      </c>
      <c r="M36" s="92">
        <f t="shared" si="4"/>
        <v>130</v>
      </c>
      <c r="N36" s="131">
        <f>11*40</f>
        <v>440</v>
      </c>
      <c r="O36" s="92">
        <f t="shared" si="1"/>
        <v>-10</v>
      </c>
      <c r="P36" s="92">
        <f t="shared" si="2"/>
        <v>120</v>
      </c>
      <c r="Q36" s="105"/>
      <c r="R36" s="121" t="s">
        <v>69</v>
      </c>
      <c r="S36" s="122"/>
    </row>
    <row r="37" spans="1:19" s="1" customFormat="1" ht="81.75" x14ac:dyDescent="0.3">
      <c r="A37" s="103"/>
      <c r="B37" s="104"/>
      <c r="C37" s="106">
        <v>4216</v>
      </c>
      <c r="D37" s="124" t="s">
        <v>70</v>
      </c>
      <c r="E37" s="92">
        <v>39342.9</v>
      </c>
      <c r="F37" s="109">
        <v>13816.34</v>
      </c>
      <c r="G37" s="92">
        <f t="shared" si="3"/>
        <v>-25526.560000000001</v>
      </c>
      <c r="H37" s="92">
        <v>13479.702857142856</v>
      </c>
      <c r="I37" s="109"/>
      <c r="J37" s="92">
        <f t="shared" si="0"/>
        <v>13479.702857142856</v>
      </c>
      <c r="K37" s="92"/>
      <c r="L37" s="125">
        <v>20000</v>
      </c>
      <c r="M37" s="92">
        <f t="shared" si="4"/>
        <v>6520.2971428571436</v>
      </c>
      <c r="N37" s="131">
        <v>13479.702857142856</v>
      </c>
      <c r="O37" s="92">
        <f t="shared" si="1"/>
        <v>-6520.2971428571436</v>
      </c>
      <c r="P37" s="92">
        <f t="shared" si="2"/>
        <v>0</v>
      </c>
      <c r="Q37" s="105"/>
      <c r="R37" s="121" t="s">
        <v>71</v>
      </c>
      <c r="S37" s="128" t="s">
        <v>72</v>
      </c>
    </row>
    <row r="38" spans="1:19" s="1" customFormat="1" x14ac:dyDescent="0.3">
      <c r="A38" s="103"/>
      <c r="B38" s="104"/>
      <c r="C38" s="106">
        <v>4217</v>
      </c>
      <c r="D38" s="124" t="s">
        <v>73</v>
      </c>
      <c r="E38" s="92"/>
      <c r="F38" s="109"/>
      <c r="G38" s="92">
        <f t="shared" si="3"/>
        <v>0</v>
      </c>
      <c r="H38" s="92"/>
      <c r="I38" s="109"/>
      <c r="J38" s="108">
        <f t="shared" si="0"/>
        <v>0</v>
      </c>
      <c r="K38" s="108"/>
      <c r="L38" s="110"/>
      <c r="M38" s="108">
        <f t="shared" si="4"/>
        <v>0</v>
      </c>
      <c r="N38" s="185"/>
      <c r="O38" s="108">
        <f t="shared" si="1"/>
        <v>0</v>
      </c>
      <c r="P38" s="108">
        <f t="shared" si="2"/>
        <v>0</v>
      </c>
      <c r="Q38" s="105"/>
      <c r="R38" s="121"/>
      <c r="S38" s="122"/>
    </row>
    <row r="39" spans="1:19" s="90" customFormat="1" ht="28.5" x14ac:dyDescent="0.3">
      <c r="A39" s="103"/>
      <c r="B39" s="104"/>
      <c r="C39" s="116"/>
      <c r="D39" s="96" t="s">
        <v>74</v>
      </c>
      <c r="E39" s="87">
        <v>22539</v>
      </c>
      <c r="F39" s="87">
        <v>726.5</v>
      </c>
      <c r="G39" s="87">
        <f t="shared" si="3"/>
        <v>-21812.5</v>
      </c>
      <c r="H39" s="87">
        <v>22539</v>
      </c>
      <c r="I39" s="87">
        <f>+I41+I42</f>
        <v>0</v>
      </c>
      <c r="J39" s="87">
        <f t="shared" si="0"/>
        <v>22539</v>
      </c>
      <c r="K39" s="87">
        <f>+K41+K42</f>
        <v>0</v>
      </c>
      <c r="L39" s="88">
        <v>25000</v>
      </c>
      <c r="M39" s="87">
        <f t="shared" si="4"/>
        <v>2461</v>
      </c>
      <c r="N39" s="131">
        <f>+N41+N42</f>
        <v>17807</v>
      </c>
      <c r="O39" s="87">
        <f t="shared" si="1"/>
        <v>-7193</v>
      </c>
      <c r="P39" s="87">
        <f t="shared" si="2"/>
        <v>-4732</v>
      </c>
      <c r="Q39" s="101"/>
      <c r="R39" s="117"/>
      <c r="S39" s="89"/>
    </row>
    <row r="40" spans="1:19" s="1" customFormat="1" x14ac:dyDescent="0.3">
      <c r="A40" s="103"/>
      <c r="B40" s="104"/>
      <c r="C40" s="106"/>
      <c r="D40" s="118" t="s">
        <v>55</v>
      </c>
      <c r="E40" s="92"/>
      <c r="F40" s="119"/>
      <c r="G40" s="92">
        <f t="shared" si="3"/>
        <v>0</v>
      </c>
      <c r="H40" s="92"/>
      <c r="I40" s="114"/>
      <c r="J40" s="108">
        <f t="shared" si="0"/>
        <v>0</v>
      </c>
      <c r="K40" s="108"/>
      <c r="L40" s="110"/>
      <c r="M40" s="108">
        <f t="shared" si="4"/>
        <v>0</v>
      </c>
      <c r="N40" s="185"/>
      <c r="O40" s="108">
        <f t="shared" si="1"/>
        <v>0</v>
      </c>
      <c r="P40" s="108">
        <f t="shared" si="2"/>
        <v>0</v>
      </c>
      <c r="Q40" s="105"/>
      <c r="R40" s="129"/>
      <c r="S40" s="75"/>
    </row>
    <row r="41" spans="1:19" s="1" customFormat="1" ht="68.25" x14ac:dyDescent="0.3">
      <c r="A41" s="103"/>
      <c r="B41" s="104"/>
      <c r="C41" s="106">
        <v>4221</v>
      </c>
      <c r="D41" s="118" t="s">
        <v>75</v>
      </c>
      <c r="E41" s="108">
        <v>22539</v>
      </c>
      <c r="F41" s="119">
        <v>726.5</v>
      </c>
      <c r="G41" s="108">
        <f t="shared" si="3"/>
        <v>-21812.5</v>
      </c>
      <c r="H41" s="108">
        <v>22539</v>
      </c>
      <c r="I41" s="114"/>
      <c r="J41" s="108">
        <f t="shared" si="0"/>
        <v>22539</v>
      </c>
      <c r="K41" s="108"/>
      <c r="L41" s="110">
        <v>25000</v>
      </c>
      <c r="M41" s="108">
        <f t="shared" si="4"/>
        <v>2461</v>
      </c>
      <c r="N41" s="185">
        <v>17807</v>
      </c>
      <c r="O41" s="108">
        <f t="shared" si="1"/>
        <v>-7193</v>
      </c>
      <c r="P41" s="108">
        <f t="shared" si="2"/>
        <v>-4732</v>
      </c>
      <c r="Q41" s="105"/>
      <c r="R41" s="129" t="s">
        <v>76</v>
      </c>
      <c r="S41" s="75" t="s">
        <v>77</v>
      </c>
    </row>
    <row r="42" spans="1:19" s="76" customFormat="1" ht="27" x14ac:dyDescent="0.3">
      <c r="A42" s="103"/>
      <c r="B42" s="104"/>
      <c r="C42" s="106">
        <v>4222</v>
      </c>
      <c r="D42" s="118" t="s">
        <v>78</v>
      </c>
      <c r="E42" s="92"/>
      <c r="F42" s="119"/>
      <c r="G42" s="92">
        <f t="shared" si="3"/>
        <v>0</v>
      </c>
      <c r="H42" s="92"/>
      <c r="I42" s="114"/>
      <c r="J42" s="108">
        <f t="shared" si="0"/>
        <v>0</v>
      </c>
      <c r="K42" s="108"/>
      <c r="L42" s="110"/>
      <c r="M42" s="108">
        <f t="shared" si="4"/>
        <v>0</v>
      </c>
      <c r="N42" s="185"/>
      <c r="O42" s="108">
        <f t="shared" si="1"/>
        <v>0</v>
      </c>
      <c r="P42" s="108">
        <f t="shared" si="2"/>
        <v>0</v>
      </c>
      <c r="Q42" s="105"/>
      <c r="R42" s="129"/>
      <c r="S42" s="75"/>
    </row>
    <row r="43" spans="1:19" s="70" customFormat="1" x14ac:dyDescent="0.3">
      <c r="A43" s="103"/>
      <c r="B43" s="104"/>
      <c r="C43" s="106">
        <v>4231</v>
      </c>
      <c r="D43" s="77" t="s">
        <v>79</v>
      </c>
      <c r="E43" s="92"/>
      <c r="F43" s="130"/>
      <c r="G43" s="92">
        <f t="shared" si="3"/>
        <v>0</v>
      </c>
      <c r="H43" s="92"/>
      <c r="I43" s="109"/>
      <c r="J43" s="108">
        <f t="shared" si="0"/>
        <v>0</v>
      </c>
      <c r="K43" s="108"/>
      <c r="L43" s="110"/>
      <c r="M43" s="108">
        <f t="shared" si="4"/>
        <v>0</v>
      </c>
      <c r="N43" s="185"/>
      <c r="O43" s="108">
        <f t="shared" si="1"/>
        <v>0</v>
      </c>
      <c r="P43" s="108">
        <f t="shared" si="2"/>
        <v>0</v>
      </c>
      <c r="Q43" s="105"/>
      <c r="R43" s="129"/>
      <c r="S43" s="75"/>
    </row>
    <row r="44" spans="1:19" s="70" customFormat="1" ht="81.75" x14ac:dyDescent="0.3">
      <c r="A44" s="103"/>
      <c r="B44" s="104"/>
      <c r="C44" s="106">
        <v>4232</v>
      </c>
      <c r="D44" s="77" t="s">
        <v>80</v>
      </c>
      <c r="E44" s="92">
        <v>2000</v>
      </c>
      <c r="F44" s="130">
        <v>690</v>
      </c>
      <c r="G44" s="92">
        <f t="shared" si="3"/>
        <v>-1310</v>
      </c>
      <c r="H44" s="92">
        <v>2440</v>
      </c>
      <c r="I44" s="109"/>
      <c r="J44" s="92">
        <f t="shared" si="0"/>
        <v>2440</v>
      </c>
      <c r="K44" s="92"/>
      <c r="L44" s="125">
        <v>3500</v>
      </c>
      <c r="M44" s="92">
        <f t="shared" si="4"/>
        <v>1060</v>
      </c>
      <c r="N44" s="131">
        <f>2440+120*12</f>
        <v>3880</v>
      </c>
      <c r="O44" s="92">
        <f t="shared" si="1"/>
        <v>380</v>
      </c>
      <c r="P44" s="92">
        <f t="shared" si="2"/>
        <v>1440</v>
      </c>
      <c r="Q44" s="105"/>
      <c r="R44" s="129" t="s">
        <v>81</v>
      </c>
      <c r="S44" s="75" t="s">
        <v>82</v>
      </c>
    </row>
    <row r="45" spans="1:19" s="70" customFormat="1" ht="54.75" x14ac:dyDescent="0.3">
      <c r="A45" s="103"/>
      <c r="B45" s="104"/>
      <c r="C45" s="106" t="s">
        <v>83</v>
      </c>
      <c r="D45" s="77" t="s">
        <v>84</v>
      </c>
      <c r="E45" s="92"/>
      <c r="F45" s="130"/>
      <c r="G45" s="92">
        <f t="shared" si="3"/>
        <v>0</v>
      </c>
      <c r="H45" s="92"/>
      <c r="I45" s="109"/>
      <c r="J45" s="92">
        <f t="shared" si="0"/>
        <v>0</v>
      </c>
      <c r="K45" s="92"/>
      <c r="L45" s="132">
        <v>500</v>
      </c>
      <c r="M45" s="92">
        <f t="shared" si="4"/>
        <v>500</v>
      </c>
      <c r="N45" s="131"/>
      <c r="O45" s="92">
        <f t="shared" si="1"/>
        <v>-500</v>
      </c>
      <c r="P45" s="92">
        <f t="shared" si="2"/>
        <v>0</v>
      </c>
      <c r="Q45" s="105"/>
      <c r="R45" s="129" t="s">
        <v>85</v>
      </c>
      <c r="S45" s="75"/>
    </row>
    <row r="46" spans="1:19" s="70" customFormat="1" ht="54.75" x14ac:dyDescent="0.3">
      <c r="A46" s="103"/>
      <c r="B46" s="104"/>
      <c r="C46" s="106">
        <v>4234</v>
      </c>
      <c r="D46" s="77" t="s">
        <v>86</v>
      </c>
      <c r="E46" s="92">
        <v>2000</v>
      </c>
      <c r="F46" s="130"/>
      <c r="G46" s="92">
        <f t="shared" si="3"/>
        <v>-2000</v>
      </c>
      <c r="H46" s="92">
        <v>200</v>
      </c>
      <c r="I46" s="109"/>
      <c r="J46" s="92">
        <f t="shared" si="0"/>
        <v>200</v>
      </c>
      <c r="K46" s="92"/>
      <c r="L46" s="125">
        <v>1000</v>
      </c>
      <c r="M46" s="92">
        <f t="shared" si="4"/>
        <v>800</v>
      </c>
      <c r="N46" s="131">
        <v>200</v>
      </c>
      <c r="O46" s="92">
        <f t="shared" si="1"/>
        <v>-800</v>
      </c>
      <c r="P46" s="92">
        <f t="shared" si="2"/>
        <v>0</v>
      </c>
      <c r="Q46" s="105"/>
      <c r="R46" s="133" t="s">
        <v>87</v>
      </c>
      <c r="S46" s="122" t="s">
        <v>88</v>
      </c>
    </row>
    <row r="47" spans="1:19" s="76" customFormat="1" ht="28.5" x14ac:dyDescent="0.3">
      <c r="A47" s="103"/>
      <c r="B47" s="104"/>
      <c r="C47" s="106">
        <v>4235</v>
      </c>
      <c r="D47" s="77" t="s">
        <v>89</v>
      </c>
      <c r="E47" s="92"/>
      <c r="F47" s="130"/>
      <c r="G47" s="92">
        <f t="shared" si="3"/>
        <v>0</v>
      </c>
      <c r="H47" s="92"/>
      <c r="I47" s="109"/>
      <c r="J47" s="92">
        <f t="shared" si="0"/>
        <v>0</v>
      </c>
      <c r="K47" s="92"/>
      <c r="L47" s="125"/>
      <c r="M47" s="92">
        <f t="shared" si="4"/>
        <v>0</v>
      </c>
      <c r="N47" s="131"/>
      <c r="O47" s="92">
        <f t="shared" si="1"/>
        <v>0</v>
      </c>
      <c r="P47" s="92">
        <f t="shared" si="2"/>
        <v>0</v>
      </c>
      <c r="Q47" s="105"/>
      <c r="R47" s="121"/>
      <c r="S47" s="122"/>
    </row>
    <row r="48" spans="1:19" s="70" customFormat="1" ht="28.5" x14ac:dyDescent="0.3">
      <c r="A48" s="103"/>
      <c r="B48" s="104"/>
      <c r="C48" s="106">
        <v>4236</v>
      </c>
      <c r="D48" s="77" t="s">
        <v>90</v>
      </c>
      <c r="E48" s="92"/>
      <c r="F48" s="130"/>
      <c r="G48" s="92">
        <f t="shared" si="3"/>
        <v>0</v>
      </c>
      <c r="H48" s="92"/>
      <c r="I48" s="109"/>
      <c r="J48" s="92">
        <f t="shared" si="0"/>
        <v>0</v>
      </c>
      <c r="K48" s="92"/>
      <c r="L48" s="125"/>
      <c r="M48" s="92">
        <f t="shared" si="4"/>
        <v>0</v>
      </c>
      <c r="N48" s="131"/>
      <c r="O48" s="92">
        <f t="shared" si="1"/>
        <v>0</v>
      </c>
      <c r="P48" s="92">
        <f t="shared" si="2"/>
        <v>0</v>
      </c>
      <c r="Q48" s="105"/>
      <c r="R48" s="121"/>
      <c r="S48" s="122"/>
    </row>
    <row r="49" spans="1:19" s="70" customFormat="1" ht="54.75" x14ac:dyDescent="0.3">
      <c r="A49" s="103"/>
      <c r="B49" s="104"/>
      <c r="C49" s="106">
        <v>4237</v>
      </c>
      <c r="D49" s="77" t="s">
        <v>91</v>
      </c>
      <c r="E49" s="92"/>
      <c r="F49" s="130"/>
      <c r="G49" s="92">
        <f t="shared" si="3"/>
        <v>0</v>
      </c>
      <c r="H49" s="92">
        <v>300</v>
      </c>
      <c r="I49" s="109"/>
      <c r="J49" s="92">
        <f t="shared" si="0"/>
        <v>300</v>
      </c>
      <c r="K49" s="92"/>
      <c r="L49" s="125">
        <v>500</v>
      </c>
      <c r="M49" s="92">
        <f t="shared" si="4"/>
        <v>200</v>
      </c>
      <c r="N49" s="131">
        <v>300</v>
      </c>
      <c r="O49" s="92">
        <f t="shared" si="1"/>
        <v>-200</v>
      </c>
      <c r="P49" s="92">
        <f t="shared" si="2"/>
        <v>0</v>
      </c>
      <c r="Q49" s="105"/>
      <c r="R49" s="121" t="s">
        <v>92</v>
      </c>
      <c r="S49" s="122"/>
    </row>
    <row r="50" spans="1:19" s="1" customFormat="1" ht="68.25" x14ac:dyDescent="0.3">
      <c r="A50" s="103"/>
      <c r="B50" s="104"/>
      <c r="C50" s="106">
        <v>4239</v>
      </c>
      <c r="D50" s="63" t="s">
        <v>93</v>
      </c>
      <c r="E50" s="92"/>
      <c r="F50" s="92"/>
      <c r="G50" s="92">
        <f t="shared" si="3"/>
        <v>0</v>
      </c>
      <c r="H50" s="92"/>
      <c r="I50" s="109"/>
      <c r="J50" s="92">
        <f t="shared" si="0"/>
        <v>0</v>
      </c>
      <c r="K50" s="92"/>
      <c r="L50" s="125">
        <v>1000</v>
      </c>
      <c r="M50" s="92">
        <f t="shared" si="4"/>
        <v>1000</v>
      </c>
      <c r="N50" s="131"/>
      <c r="O50" s="92">
        <f t="shared" si="1"/>
        <v>-1000</v>
      </c>
      <c r="P50" s="92">
        <f t="shared" si="2"/>
        <v>0</v>
      </c>
      <c r="Q50" s="105"/>
      <c r="R50" s="115" t="s">
        <v>94</v>
      </c>
      <c r="S50" s="69" t="s">
        <v>95</v>
      </c>
    </row>
    <row r="51" spans="1:19" s="136" customFormat="1" ht="62.45" customHeight="1" x14ac:dyDescent="0.3">
      <c r="A51" s="103"/>
      <c r="B51" s="104"/>
      <c r="C51" s="106">
        <v>4241</v>
      </c>
      <c r="D51" s="77" t="s">
        <v>96</v>
      </c>
      <c r="E51" s="92"/>
      <c r="F51" s="130"/>
      <c r="G51" s="92">
        <f t="shared" si="3"/>
        <v>0</v>
      </c>
      <c r="H51" s="92"/>
      <c r="I51" s="109"/>
      <c r="J51" s="92">
        <f t="shared" si="0"/>
        <v>0</v>
      </c>
      <c r="K51" s="134"/>
      <c r="L51" s="125">
        <v>500</v>
      </c>
      <c r="M51" s="134">
        <f t="shared" si="4"/>
        <v>500</v>
      </c>
      <c r="N51" s="131"/>
      <c r="O51" s="134">
        <f t="shared" si="1"/>
        <v>-500</v>
      </c>
      <c r="P51" s="134">
        <f t="shared" si="2"/>
        <v>0</v>
      </c>
      <c r="Q51" s="135"/>
      <c r="R51" s="115" t="s">
        <v>97</v>
      </c>
      <c r="S51" s="69" t="s">
        <v>95</v>
      </c>
    </row>
    <row r="52" spans="1:19" s="1" customFormat="1" ht="78" customHeight="1" x14ac:dyDescent="0.3">
      <c r="A52" s="103"/>
      <c r="B52" s="104"/>
      <c r="C52" s="106">
        <v>4251</v>
      </c>
      <c r="D52" s="63" t="s">
        <v>98</v>
      </c>
      <c r="E52" s="92">
        <v>1000</v>
      </c>
      <c r="F52" s="92"/>
      <c r="G52" s="92">
        <f t="shared" si="3"/>
        <v>-1000</v>
      </c>
      <c r="H52" s="92">
        <v>1000</v>
      </c>
      <c r="I52" s="109"/>
      <c r="J52" s="92">
        <f t="shared" si="0"/>
        <v>1000</v>
      </c>
      <c r="K52" s="134"/>
      <c r="L52" s="125">
        <v>5000</v>
      </c>
      <c r="M52" s="134">
        <f t="shared" si="4"/>
        <v>4000</v>
      </c>
      <c r="N52" s="131">
        <v>3000</v>
      </c>
      <c r="O52" s="134">
        <f t="shared" si="1"/>
        <v>-2000</v>
      </c>
      <c r="P52" s="134">
        <f t="shared" si="2"/>
        <v>2000</v>
      </c>
      <c r="Q52" s="135"/>
      <c r="R52" s="115" t="s">
        <v>99</v>
      </c>
      <c r="S52" s="69"/>
    </row>
    <row r="53" spans="1:19" s="90" customFormat="1" ht="42.75" x14ac:dyDescent="0.3">
      <c r="A53" s="103"/>
      <c r="B53" s="104"/>
      <c r="C53" s="116">
        <v>4252</v>
      </c>
      <c r="D53" s="96" t="s">
        <v>100</v>
      </c>
      <c r="E53" s="87">
        <v>3650</v>
      </c>
      <c r="F53" s="87">
        <v>602.4</v>
      </c>
      <c r="G53" s="87">
        <f t="shared" si="3"/>
        <v>-3047.6</v>
      </c>
      <c r="H53" s="87">
        <v>3650</v>
      </c>
      <c r="I53" s="87">
        <f>SUM(I55:I56)</f>
        <v>0</v>
      </c>
      <c r="J53" s="87">
        <f t="shared" si="0"/>
        <v>3650</v>
      </c>
      <c r="K53" s="87">
        <f>SUM(K55:K56)</f>
        <v>0</v>
      </c>
      <c r="L53" s="88">
        <v>6000</v>
      </c>
      <c r="M53" s="87">
        <f t="shared" si="4"/>
        <v>2350</v>
      </c>
      <c r="N53" s="131">
        <f>SUM(N55:N56)</f>
        <v>4550</v>
      </c>
      <c r="O53" s="87">
        <f t="shared" si="1"/>
        <v>-1450</v>
      </c>
      <c r="P53" s="87">
        <f t="shared" si="2"/>
        <v>900</v>
      </c>
      <c r="Q53" s="101"/>
      <c r="R53" s="117"/>
      <c r="S53" s="89"/>
    </row>
    <row r="54" spans="1:19" s="136" customFormat="1" x14ac:dyDescent="0.3">
      <c r="A54" s="103"/>
      <c r="B54" s="104"/>
      <c r="C54" s="106"/>
      <c r="D54" s="118" t="s">
        <v>55</v>
      </c>
      <c r="E54" s="92"/>
      <c r="F54" s="119"/>
      <c r="G54" s="92">
        <f t="shared" si="3"/>
        <v>0</v>
      </c>
      <c r="H54" s="92"/>
      <c r="I54" s="114"/>
      <c r="J54" s="108">
        <f t="shared" si="0"/>
        <v>0</v>
      </c>
      <c r="K54" s="137"/>
      <c r="L54" s="138"/>
      <c r="M54" s="137">
        <f t="shared" si="4"/>
        <v>0</v>
      </c>
      <c r="N54" s="186"/>
      <c r="O54" s="137">
        <f t="shared" si="1"/>
        <v>0</v>
      </c>
      <c r="P54" s="137">
        <f t="shared" si="2"/>
        <v>0</v>
      </c>
      <c r="Q54" s="135"/>
      <c r="R54" s="139"/>
      <c r="S54" s="140"/>
    </row>
    <row r="55" spans="1:19" s="136" customFormat="1" ht="27.75" x14ac:dyDescent="0.3">
      <c r="A55" s="103"/>
      <c r="B55" s="104"/>
      <c r="C55" s="106"/>
      <c r="D55" s="80" t="s">
        <v>101</v>
      </c>
      <c r="E55" s="108">
        <v>2400</v>
      </c>
      <c r="F55" s="108">
        <v>602.4</v>
      </c>
      <c r="G55" s="108">
        <f t="shared" si="3"/>
        <v>-1797.6</v>
      </c>
      <c r="H55" s="108">
        <v>2400</v>
      </c>
      <c r="I55" s="114"/>
      <c r="J55" s="108">
        <f t="shared" si="0"/>
        <v>2400</v>
      </c>
      <c r="K55" s="137"/>
      <c r="L55" s="138">
        <v>3300</v>
      </c>
      <c r="M55" s="137">
        <f t="shared" si="4"/>
        <v>900</v>
      </c>
      <c r="N55" s="186">
        <v>3300</v>
      </c>
      <c r="O55" s="137">
        <f t="shared" si="1"/>
        <v>0</v>
      </c>
      <c r="P55" s="137">
        <f t="shared" si="2"/>
        <v>900</v>
      </c>
      <c r="Q55" s="135"/>
      <c r="R55" s="139" t="s">
        <v>102</v>
      </c>
      <c r="S55" s="75"/>
    </row>
    <row r="56" spans="1:19" s="136" customFormat="1" ht="68.25" x14ac:dyDescent="0.3">
      <c r="A56" s="103"/>
      <c r="B56" s="104"/>
      <c r="C56" s="106"/>
      <c r="D56" s="80" t="s">
        <v>103</v>
      </c>
      <c r="E56" s="108">
        <v>1250</v>
      </c>
      <c r="F56" s="108"/>
      <c r="G56" s="108">
        <f t="shared" si="3"/>
        <v>-1250</v>
      </c>
      <c r="H56" s="108">
        <v>1250</v>
      </c>
      <c r="I56" s="114"/>
      <c r="J56" s="108">
        <f t="shared" si="0"/>
        <v>1250</v>
      </c>
      <c r="K56" s="137"/>
      <c r="L56" s="138">
        <v>2700</v>
      </c>
      <c r="M56" s="137">
        <f t="shared" si="4"/>
        <v>1450</v>
      </c>
      <c r="N56" s="186">
        <v>1250</v>
      </c>
      <c r="O56" s="137">
        <f t="shared" si="1"/>
        <v>-1450</v>
      </c>
      <c r="P56" s="137">
        <f t="shared" si="2"/>
        <v>0</v>
      </c>
      <c r="Q56" s="135"/>
      <c r="R56" s="139" t="s">
        <v>104</v>
      </c>
      <c r="S56" s="75"/>
    </row>
    <row r="57" spans="1:19" s="90" customFormat="1" ht="28.5" x14ac:dyDescent="0.3">
      <c r="A57" s="103"/>
      <c r="B57" s="104"/>
      <c r="C57" s="116">
        <v>4261</v>
      </c>
      <c r="D57" s="96" t="s">
        <v>105</v>
      </c>
      <c r="E57" s="87">
        <v>2249.8499999999995</v>
      </c>
      <c r="F57" s="87">
        <v>1950.96</v>
      </c>
      <c r="G57" s="87">
        <f t="shared" si="3"/>
        <v>-298.88999999999942</v>
      </c>
      <c r="H57" s="87">
        <v>3639.95</v>
      </c>
      <c r="I57" s="87">
        <f>SUM(I59:I60)</f>
        <v>0</v>
      </c>
      <c r="J57" s="87">
        <f t="shared" si="0"/>
        <v>3639.95</v>
      </c>
      <c r="K57" s="87">
        <f>SUM(K59:K60)</f>
        <v>0</v>
      </c>
      <c r="L57" s="88">
        <v>5000</v>
      </c>
      <c r="M57" s="87">
        <f t="shared" si="4"/>
        <v>1360.0500000000002</v>
      </c>
      <c r="N57" s="131">
        <f>SUM(N59:N60)</f>
        <v>4639.95</v>
      </c>
      <c r="O57" s="87">
        <f t="shared" si="1"/>
        <v>-360.05000000000018</v>
      </c>
      <c r="P57" s="87">
        <f t="shared" si="2"/>
        <v>1000</v>
      </c>
      <c r="Q57" s="101"/>
      <c r="R57" s="117"/>
      <c r="S57" s="89"/>
    </row>
    <row r="58" spans="1:19" s="1" customFormat="1" x14ac:dyDescent="0.3">
      <c r="A58" s="103"/>
      <c r="B58" s="104"/>
      <c r="C58" s="106"/>
      <c r="D58" s="118" t="s">
        <v>55</v>
      </c>
      <c r="E58" s="92"/>
      <c r="F58" s="119"/>
      <c r="G58" s="92">
        <f t="shared" si="3"/>
        <v>0</v>
      </c>
      <c r="H58" s="92"/>
      <c r="I58" s="114"/>
      <c r="J58" s="108">
        <f t="shared" si="0"/>
        <v>0</v>
      </c>
      <c r="K58" s="108"/>
      <c r="L58" s="110"/>
      <c r="M58" s="108">
        <f t="shared" si="4"/>
        <v>0</v>
      </c>
      <c r="N58" s="185"/>
      <c r="O58" s="108">
        <f t="shared" si="1"/>
        <v>0</v>
      </c>
      <c r="P58" s="108">
        <f t="shared" si="2"/>
        <v>0</v>
      </c>
      <c r="Q58" s="105"/>
      <c r="R58" s="121"/>
      <c r="S58" s="122"/>
    </row>
    <row r="59" spans="1:19" s="76" customFormat="1" ht="27.75" x14ac:dyDescent="0.3">
      <c r="A59" s="103"/>
      <c r="B59" s="104"/>
      <c r="C59" s="106"/>
      <c r="D59" s="118" t="s">
        <v>106</v>
      </c>
      <c r="E59" s="108">
        <v>2249.8499999999995</v>
      </c>
      <c r="F59" s="119">
        <v>1950.96</v>
      </c>
      <c r="G59" s="108">
        <f t="shared" si="3"/>
        <v>-298.88999999999942</v>
      </c>
      <c r="H59" s="108">
        <v>3639.95</v>
      </c>
      <c r="I59" s="114"/>
      <c r="J59" s="108">
        <f t="shared" si="0"/>
        <v>3639.95</v>
      </c>
      <c r="K59" s="108"/>
      <c r="L59" s="110">
        <v>4000</v>
      </c>
      <c r="M59" s="108">
        <f t="shared" si="4"/>
        <v>360.05000000000018</v>
      </c>
      <c r="N59" s="185">
        <v>3639.95</v>
      </c>
      <c r="O59" s="108">
        <f t="shared" si="1"/>
        <v>-360.05000000000018</v>
      </c>
      <c r="P59" s="108">
        <f t="shared" si="2"/>
        <v>0</v>
      </c>
      <c r="Q59" s="105"/>
      <c r="R59" s="121" t="s">
        <v>107</v>
      </c>
      <c r="S59" s="122"/>
    </row>
    <row r="60" spans="1:19" s="1" customFormat="1" ht="95.25" x14ac:dyDescent="0.3">
      <c r="A60" s="103"/>
      <c r="B60" s="104"/>
      <c r="C60" s="106"/>
      <c r="D60" s="118" t="s">
        <v>108</v>
      </c>
      <c r="E60" s="92"/>
      <c r="F60" s="119"/>
      <c r="G60" s="92">
        <f t="shared" si="3"/>
        <v>0</v>
      </c>
      <c r="H60" s="92"/>
      <c r="I60" s="114"/>
      <c r="J60" s="108">
        <f t="shared" si="0"/>
        <v>0</v>
      </c>
      <c r="K60" s="108"/>
      <c r="L60" s="110">
        <v>1000</v>
      </c>
      <c r="M60" s="108">
        <f t="shared" si="4"/>
        <v>1000</v>
      </c>
      <c r="N60" s="185">
        <v>1000</v>
      </c>
      <c r="O60" s="108">
        <f t="shared" si="1"/>
        <v>0</v>
      </c>
      <c r="P60" s="108">
        <f t="shared" si="2"/>
        <v>1000</v>
      </c>
      <c r="Q60" s="105"/>
      <c r="R60" s="121" t="s">
        <v>109</v>
      </c>
      <c r="S60" s="122"/>
    </row>
    <row r="61" spans="1:19" s="1" customFormat="1" ht="28.5" x14ac:dyDescent="0.3">
      <c r="A61" s="103"/>
      <c r="B61" s="104"/>
      <c r="C61" s="106">
        <v>4262</v>
      </c>
      <c r="D61" s="77" t="s">
        <v>110</v>
      </c>
      <c r="E61" s="92"/>
      <c r="F61" s="130"/>
      <c r="G61" s="92">
        <f t="shared" si="3"/>
        <v>0</v>
      </c>
      <c r="H61" s="92"/>
      <c r="I61" s="109"/>
      <c r="J61" s="108">
        <f t="shared" si="0"/>
        <v>0</v>
      </c>
      <c r="K61" s="108"/>
      <c r="L61" s="110"/>
      <c r="M61" s="108">
        <f t="shared" si="4"/>
        <v>0</v>
      </c>
      <c r="N61" s="185"/>
      <c r="O61" s="108">
        <f t="shared" si="1"/>
        <v>0</v>
      </c>
      <c r="P61" s="108">
        <f t="shared" si="2"/>
        <v>0</v>
      </c>
      <c r="Q61" s="105"/>
      <c r="R61" s="121"/>
      <c r="S61" s="122"/>
    </row>
    <row r="62" spans="1:19" s="76" customFormat="1" ht="27.75" x14ac:dyDescent="0.3">
      <c r="A62" s="103"/>
      <c r="B62" s="104"/>
      <c r="C62" s="106">
        <v>4264</v>
      </c>
      <c r="D62" s="77" t="s">
        <v>111</v>
      </c>
      <c r="E62" s="92">
        <v>7112</v>
      </c>
      <c r="F62" s="130">
        <v>4368.8</v>
      </c>
      <c r="G62" s="92">
        <f t="shared" si="3"/>
        <v>-2743.2</v>
      </c>
      <c r="H62" s="92">
        <v>7112</v>
      </c>
      <c r="I62" s="109"/>
      <c r="J62" s="92">
        <f t="shared" si="0"/>
        <v>7112</v>
      </c>
      <c r="K62" s="92"/>
      <c r="L62" s="125">
        <v>9779</v>
      </c>
      <c r="M62" s="92">
        <f t="shared" si="4"/>
        <v>2667</v>
      </c>
      <c r="N62" s="131">
        <v>9768</v>
      </c>
      <c r="O62" s="92">
        <f t="shared" si="1"/>
        <v>-11</v>
      </c>
      <c r="P62" s="92">
        <f t="shared" si="2"/>
        <v>2656</v>
      </c>
      <c r="Q62" s="105"/>
      <c r="R62" s="121" t="s">
        <v>102</v>
      </c>
      <c r="S62" s="122"/>
    </row>
    <row r="63" spans="1:19" s="1" customFormat="1" ht="29.25" x14ac:dyDescent="0.3">
      <c r="A63" s="103"/>
      <c r="B63" s="104"/>
      <c r="C63" s="141">
        <v>4266</v>
      </c>
      <c r="D63" s="142" t="s">
        <v>112</v>
      </c>
      <c r="E63" s="92"/>
      <c r="F63" s="130"/>
      <c r="G63" s="92">
        <f t="shared" si="3"/>
        <v>0</v>
      </c>
      <c r="H63" s="92"/>
      <c r="I63" s="109"/>
      <c r="J63" s="92">
        <f t="shared" si="0"/>
        <v>0</v>
      </c>
      <c r="K63" s="92"/>
      <c r="L63" s="125"/>
      <c r="M63" s="92"/>
      <c r="N63" s="131"/>
      <c r="O63" s="92">
        <f t="shared" si="1"/>
        <v>0</v>
      </c>
      <c r="P63" s="92">
        <f t="shared" si="2"/>
        <v>0</v>
      </c>
      <c r="Q63" s="105"/>
      <c r="R63" s="121"/>
      <c r="S63" s="122"/>
    </row>
    <row r="64" spans="1:19" s="1" customFormat="1" ht="38.450000000000003" customHeight="1" x14ac:dyDescent="0.3">
      <c r="A64" s="103"/>
      <c r="B64" s="104"/>
      <c r="C64" s="106">
        <v>4267</v>
      </c>
      <c r="D64" s="77" t="s">
        <v>113</v>
      </c>
      <c r="E64" s="92">
        <v>750.55700000000002</v>
      </c>
      <c r="F64" s="130">
        <v>451.37</v>
      </c>
      <c r="G64" s="92">
        <f t="shared" si="3"/>
        <v>-299.18700000000001</v>
      </c>
      <c r="H64" s="92">
        <v>951.95699999999999</v>
      </c>
      <c r="I64" s="109"/>
      <c r="J64" s="92">
        <f t="shared" si="0"/>
        <v>951.95699999999999</v>
      </c>
      <c r="K64" s="92"/>
      <c r="L64" s="125">
        <v>2000</v>
      </c>
      <c r="M64" s="92">
        <f t="shared" si="4"/>
        <v>1048.0430000000001</v>
      </c>
      <c r="N64" s="131">
        <v>951.95699999999999</v>
      </c>
      <c r="O64" s="92">
        <f t="shared" si="1"/>
        <v>-1048.0430000000001</v>
      </c>
      <c r="P64" s="92">
        <f t="shared" si="2"/>
        <v>0</v>
      </c>
      <c r="Q64" s="105"/>
      <c r="R64" s="121" t="s">
        <v>107</v>
      </c>
      <c r="S64" s="122"/>
    </row>
    <row r="65" spans="1:19" s="1" customFormat="1" ht="28.5" hidden="1" x14ac:dyDescent="0.3">
      <c r="A65" s="103"/>
      <c r="B65" s="104"/>
      <c r="C65" s="106">
        <v>4269</v>
      </c>
      <c r="D65" s="77" t="s">
        <v>114</v>
      </c>
      <c r="E65" s="92"/>
      <c r="F65" s="130"/>
      <c r="G65" s="92">
        <f t="shared" si="3"/>
        <v>0</v>
      </c>
      <c r="H65" s="92"/>
      <c r="I65" s="109"/>
      <c r="J65" s="92">
        <f t="shared" si="0"/>
        <v>0</v>
      </c>
      <c r="K65" s="92"/>
      <c r="L65" s="125"/>
      <c r="M65" s="92">
        <f t="shared" si="4"/>
        <v>0</v>
      </c>
      <c r="N65" s="131"/>
      <c r="O65" s="92">
        <f t="shared" si="1"/>
        <v>0</v>
      </c>
      <c r="P65" s="92">
        <f t="shared" si="2"/>
        <v>0</v>
      </c>
      <c r="Q65" s="105"/>
      <c r="R65" s="121"/>
      <c r="S65" s="122"/>
    </row>
    <row r="66" spans="1:19" s="1" customFormat="1" ht="42.75" hidden="1" x14ac:dyDescent="0.3">
      <c r="A66" s="103"/>
      <c r="B66" s="104"/>
      <c r="C66" s="106">
        <v>4511</v>
      </c>
      <c r="D66" s="63" t="s">
        <v>115</v>
      </c>
      <c r="E66" s="92"/>
      <c r="F66" s="92"/>
      <c r="G66" s="92">
        <f t="shared" si="3"/>
        <v>0</v>
      </c>
      <c r="H66" s="92"/>
      <c r="I66" s="109"/>
      <c r="J66" s="92">
        <f t="shared" si="0"/>
        <v>0</v>
      </c>
      <c r="K66" s="92"/>
      <c r="L66" s="125"/>
      <c r="M66" s="92">
        <f t="shared" si="4"/>
        <v>0</v>
      </c>
      <c r="N66" s="131"/>
      <c r="O66" s="92">
        <f t="shared" si="1"/>
        <v>0</v>
      </c>
      <c r="P66" s="92">
        <f t="shared" si="2"/>
        <v>0</v>
      </c>
      <c r="Q66" s="105"/>
      <c r="R66" s="121"/>
      <c r="S66" s="122"/>
    </row>
    <row r="67" spans="1:19" s="1" customFormat="1" ht="42.75" hidden="1" x14ac:dyDescent="0.3">
      <c r="A67" s="103"/>
      <c r="B67" s="104"/>
      <c r="C67" s="106">
        <v>4621</v>
      </c>
      <c r="D67" s="63" t="s">
        <v>116</v>
      </c>
      <c r="E67" s="92"/>
      <c r="F67" s="92"/>
      <c r="G67" s="92">
        <f t="shared" si="3"/>
        <v>0</v>
      </c>
      <c r="H67" s="92"/>
      <c r="I67" s="109"/>
      <c r="J67" s="92">
        <f t="shared" si="0"/>
        <v>0</v>
      </c>
      <c r="K67" s="92"/>
      <c r="L67" s="125"/>
      <c r="M67" s="92">
        <f t="shared" si="4"/>
        <v>0</v>
      </c>
      <c r="N67" s="131"/>
      <c r="O67" s="92">
        <f t="shared" si="1"/>
        <v>0</v>
      </c>
      <c r="P67" s="92">
        <f t="shared" si="2"/>
        <v>0</v>
      </c>
      <c r="Q67" s="105"/>
      <c r="R67" s="121"/>
      <c r="S67" s="122"/>
    </row>
    <row r="68" spans="1:19" s="1" customFormat="1" ht="42.75" hidden="1" x14ac:dyDescent="0.3">
      <c r="A68" s="103"/>
      <c r="B68" s="104"/>
      <c r="C68" s="106">
        <v>4631</v>
      </c>
      <c r="D68" s="63" t="s">
        <v>117</v>
      </c>
      <c r="E68" s="92"/>
      <c r="F68" s="92"/>
      <c r="G68" s="92">
        <f t="shared" si="3"/>
        <v>0</v>
      </c>
      <c r="H68" s="92"/>
      <c r="I68" s="109"/>
      <c r="J68" s="92">
        <f t="shared" si="0"/>
        <v>0</v>
      </c>
      <c r="K68" s="92"/>
      <c r="L68" s="125"/>
      <c r="M68" s="92">
        <f t="shared" si="4"/>
        <v>0</v>
      </c>
      <c r="N68" s="131"/>
      <c r="O68" s="92">
        <f t="shared" si="1"/>
        <v>0</v>
      </c>
      <c r="P68" s="92">
        <f t="shared" si="2"/>
        <v>0</v>
      </c>
      <c r="Q68" s="105"/>
      <c r="R68" s="121"/>
      <c r="S68" s="122"/>
    </row>
    <row r="69" spans="1:19" s="1" customFormat="1" ht="28.5" hidden="1" x14ac:dyDescent="0.3">
      <c r="A69" s="103"/>
      <c r="B69" s="104"/>
      <c r="C69" s="106">
        <v>4632</v>
      </c>
      <c r="D69" s="63" t="s">
        <v>118</v>
      </c>
      <c r="E69" s="92"/>
      <c r="F69" s="92"/>
      <c r="G69" s="92">
        <f t="shared" si="3"/>
        <v>0</v>
      </c>
      <c r="H69" s="92"/>
      <c r="I69" s="109"/>
      <c r="J69" s="92">
        <f t="shared" si="0"/>
        <v>0</v>
      </c>
      <c r="K69" s="92"/>
      <c r="L69" s="125"/>
      <c r="M69" s="92">
        <f t="shared" si="4"/>
        <v>0</v>
      </c>
      <c r="N69" s="131"/>
      <c r="O69" s="92">
        <f t="shared" si="1"/>
        <v>0</v>
      </c>
      <c r="P69" s="92">
        <f t="shared" si="2"/>
        <v>0</v>
      </c>
      <c r="Q69" s="105"/>
      <c r="R69" s="121"/>
      <c r="S69" s="122"/>
    </row>
    <row r="70" spans="1:19" s="1" customFormat="1" ht="57.75" hidden="1" x14ac:dyDescent="0.3">
      <c r="A70" s="103"/>
      <c r="B70" s="104"/>
      <c r="C70" s="141">
        <v>4638</v>
      </c>
      <c r="D70" s="142" t="s">
        <v>119</v>
      </c>
      <c r="E70" s="92"/>
      <c r="F70" s="92"/>
      <c r="G70" s="92">
        <f t="shared" si="3"/>
        <v>0</v>
      </c>
      <c r="H70" s="92"/>
      <c r="I70" s="109"/>
      <c r="J70" s="92">
        <f t="shared" si="0"/>
        <v>0</v>
      </c>
      <c r="K70" s="92"/>
      <c r="L70" s="125"/>
      <c r="M70" s="92"/>
      <c r="N70" s="131"/>
      <c r="O70" s="92">
        <f t="shared" si="1"/>
        <v>0</v>
      </c>
      <c r="P70" s="92">
        <f t="shared" si="2"/>
        <v>0</v>
      </c>
      <c r="Q70" s="105"/>
      <c r="R70" s="121"/>
      <c r="S70" s="122"/>
    </row>
    <row r="71" spans="1:19" s="76" customFormat="1" x14ac:dyDescent="0.3">
      <c r="A71" s="103"/>
      <c r="B71" s="104"/>
      <c r="C71" s="143" t="s">
        <v>120</v>
      </c>
      <c r="D71" s="144" t="s">
        <v>121</v>
      </c>
      <c r="E71" s="92"/>
      <c r="F71" s="92"/>
      <c r="G71" s="92">
        <f t="shared" si="3"/>
        <v>0</v>
      </c>
      <c r="H71" s="92"/>
      <c r="I71" s="109"/>
      <c r="J71" s="92">
        <f t="shared" si="0"/>
        <v>0</v>
      </c>
      <c r="K71" s="92"/>
      <c r="L71" s="125"/>
      <c r="M71" s="92">
        <f t="shared" si="4"/>
        <v>0</v>
      </c>
      <c r="N71" s="131"/>
      <c r="O71" s="92">
        <f t="shared" si="1"/>
        <v>0</v>
      </c>
      <c r="P71" s="92">
        <f t="shared" si="2"/>
        <v>0</v>
      </c>
      <c r="Q71" s="105"/>
      <c r="R71" s="121"/>
      <c r="S71" s="122"/>
    </row>
    <row r="72" spans="1:19" s="90" customFormat="1" x14ac:dyDescent="0.3">
      <c r="A72" s="103"/>
      <c r="B72" s="104"/>
      <c r="C72" s="106">
        <v>4729</v>
      </c>
      <c r="D72" s="77" t="s">
        <v>122</v>
      </c>
      <c r="E72" s="92"/>
      <c r="F72" s="130"/>
      <c r="G72" s="92">
        <f t="shared" si="3"/>
        <v>0</v>
      </c>
      <c r="H72" s="92"/>
      <c r="I72" s="109"/>
      <c r="J72" s="92">
        <f t="shared" si="0"/>
        <v>0</v>
      </c>
      <c r="K72" s="92"/>
      <c r="L72" s="125"/>
      <c r="M72" s="92">
        <f t="shared" si="4"/>
        <v>0</v>
      </c>
      <c r="N72" s="131"/>
      <c r="O72" s="92">
        <f t="shared" si="1"/>
        <v>0</v>
      </c>
      <c r="P72" s="92">
        <f t="shared" si="2"/>
        <v>0</v>
      </c>
      <c r="Q72" s="105"/>
      <c r="R72" s="121"/>
      <c r="S72" s="122"/>
    </row>
    <row r="73" spans="1:19" s="1" customFormat="1" x14ac:dyDescent="0.3">
      <c r="A73" s="103"/>
      <c r="B73" s="104"/>
      <c r="C73" s="106">
        <v>4822</v>
      </c>
      <c r="D73" s="77" t="s">
        <v>123</v>
      </c>
      <c r="E73" s="92"/>
      <c r="F73" s="130"/>
      <c r="G73" s="92">
        <f t="shared" si="3"/>
        <v>0</v>
      </c>
      <c r="H73" s="92"/>
      <c r="I73" s="109"/>
      <c r="J73" s="92">
        <f t="shared" si="0"/>
        <v>0</v>
      </c>
      <c r="K73" s="92"/>
      <c r="L73" s="125"/>
      <c r="M73" s="92">
        <f t="shared" si="4"/>
        <v>0</v>
      </c>
      <c r="N73" s="131"/>
      <c r="O73" s="92">
        <f t="shared" si="1"/>
        <v>0</v>
      </c>
      <c r="P73" s="92">
        <f t="shared" si="2"/>
        <v>0</v>
      </c>
      <c r="Q73" s="105"/>
      <c r="R73" s="121"/>
      <c r="S73" s="122"/>
    </row>
    <row r="74" spans="1:19" s="1" customFormat="1" x14ac:dyDescent="0.3">
      <c r="A74" s="103"/>
      <c r="B74" s="104"/>
      <c r="C74" s="116">
        <v>4823</v>
      </c>
      <c r="D74" s="96" t="s">
        <v>124</v>
      </c>
      <c r="E74" s="87">
        <v>88</v>
      </c>
      <c r="F74" s="87">
        <v>88</v>
      </c>
      <c r="G74" s="87">
        <f t="shared" si="3"/>
        <v>0</v>
      </c>
      <c r="H74" s="87">
        <v>88</v>
      </c>
      <c r="I74" s="87">
        <f>+I76+I77+I78</f>
        <v>0</v>
      </c>
      <c r="J74" s="87">
        <f t="shared" si="0"/>
        <v>88</v>
      </c>
      <c r="K74" s="87">
        <f>+K76+K77+K78</f>
        <v>0</v>
      </c>
      <c r="L74" s="88">
        <v>2000</v>
      </c>
      <c r="M74" s="87">
        <f t="shared" si="4"/>
        <v>1912</v>
      </c>
      <c r="N74" s="131">
        <f>+N76+N77+N78</f>
        <v>132</v>
      </c>
      <c r="O74" s="87">
        <f t="shared" si="1"/>
        <v>-1868</v>
      </c>
      <c r="P74" s="87">
        <f t="shared" si="2"/>
        <v>44</v>
      </c>
      <c r="Q74" s="101"/>
      <c r="R74" s="117"/>
      <c r="S74" s="89"/>
    </row>
    <row r="75" spans="1:19" s="1" customFormat="1" x14ac:dyDescent="0.3">
      <c r="A75" s="103"/>
      <c r="B75" s="104"/>
      <c r="C75" s="106"/>
      <c r="D75" s="118" t="s">
        <v>55</v>
      </c>
      <c r="E75" s="108"/>
      <c r="F75" s="119"/>
      <c r="G75" s="108">
        <f t="shared" si="3"/>
        <v>0</v>
      </c>
      <c r="H75" s="108"/>
      <c r="I75" s="114"/>
      <c r="J75" s="108">
        <f t="shared" si="0"/>
        <v>0</v>
      </c>
      <c r="K75" s="108"/>
      <c r="L75" s="110"/>
      <c r="M75" s="108">
        <f t="shared" si="4"/>
        <v>0</v>
      </c>
      <c r="N75" s="185"/>
      <c r="O75" s="108">
        <f t="shared" si="1"/>
        <v>0</v>
      </c>
      <c r="P75" s="108">
        <f t="shared" si="2"/>
        <v>0</v>
      </c>
      <c r="Q75" s="105"/>
      <c r="R75" s="121"/>
      <c r="S75" s="122"/>
    </row>
    <row r="76" spans="1:19" s="1" customFormat="1" ht="27.75" x14ac:dyDescent="0.3">
      <c r="A76" s="103"/>
      <c r="B76" s="104"/>
      <c r="C76" s="106"/>
      <c r="D76" s="118" t="s">
        <v>125</v>
      </c>
      <c r="E76" s="108">
        <v>88</v>
      </c>
      <c r="F76" s="119">
        <v>88</v>
      </c>
      <c r="G76" s="108">
        <f t="shared" si="3"/>
        <v>0</v>
      </c>
      <c r="H76" s="108">
        <v>88</v>
      </c>
      <c r="I76" s="114"/>
      <c r="J76" s="108">
        <f t="shared" si="0"/>
        <v>88</v>
      </c>
      <c r="K76" s="108"/>
      <c r="L76" s="110">
        <v>132</v>
      </c>
      <c r="M76" s="108">
        <f t="shared" si="4"/>
        <v>44</v>
      </c>
      <c r="N76" s="185">
        <v>132</v>
      </c>
      <c r="O76" s="108">
        <f t="shared" si="1"/>
        <v>0</v>
      </c>
      <c r="P76" s="108">
        <f t="shared" si="2"/>
        <v>44</v>
      </c>
      <c r="Q76" s="105"/>
      <c r="R76" s="121" t="s">
        <v>102</v>
      </c>
      <c r="S76" s="122"/>
    </row>
    <row r="77" spans="1:19" s="1" customFormat="1" x14ac:dyDescent="0.3">
      <c r="A77" s="103"/>
      <c r="B77" s="104"/>
      <c r="C77" s="106"/>
      <c r="D77" s="118" t="s">
        <v>126</v>
      </c>
      <c r="E77" s="108"/>
      <c r="F77" s="119"/>
      <c r="G77" s="108">
        <f t="shared" si="3"/>
        <v>0</v>
      </c>
      <c r="H77" s="108"/>
      <c r="I77" s="114"/>
      <c r="J77" s="108">
        <f t="shared" ref="J77:J89" si="8">+H77+I77</f>
        <v>0</v>
      </c>
      <c r="K77" s="108"/>
      <c r="L77" s="110"/>
      <c r="M77" s="108">
        <f t="shared" si="4"/>
        <v>0</v>
      </c>
      <c r="N77" s="185"/>
      <c r="O77" s="108">
        <f>+N77-L77</f>
        <v>0</v>
      </c>
      <c r="P77" s="108">
        <f t="shared" ref="P77:P90" si="9">+N77-H77</f>
        <v>0</v>
      </c>
      <c r="Q77" s="105"/>
      <c r="R77" s="121"/>
      <c r="S77" s="122"/>
    </row>
    <row r="78" spans="1:19" s="1" customFormat="1" ht="304.14999999999998" customHeight="1" x14ac:dyDescent="0.3">
      <c r="A78" s="103"/>
      <c r="B78" s="104"/>
      <c r="C78" s="106"/>
      <c r="D78" s="118" t="s">
        <v>127</v>
      </c>
      <c r="E78" s="108"/>
      <c r="F78" s="119"/>
      <c r="G78" s="108">
        <f t="shared" ref="G78:G89" si="10">+F78-E78</f>
        <v>0</v>
      </c>
      <c r="H78" s="108"/>
      <c r="I78" s="114"/>
      <c r="J78" s="108">
        <f t="shared" si="8"/>
        <v>0</v>
      </c>
      <c r="K78" s="108"/>
      <c r="L78" s="110">
        <f>500+1368</f>
        <v>1868</v>
      </c>
      <c r="M78" s="108">
        <f t="shared" si="4"/>
        <v>1868</v>
      </c>
      <c r="N78" s="185"/>
      <c r="O78" s="108">
        <f>+N78-L78</f>
        <v>-1868</v>
      </c>
      <c r="P78" s="108">
        <f t="shared" si="9"/>
        <v>0</v>
      </c>
      <c r="Q78" s="105"/>
      <c r="R78" s="121" t="s">
        <v>128</v>
      </c>
      <c r="S78" s="122"/>
    </row>
    <row r="79" spans="1:19" s="76" customFormat="1" ht="57.75" x14ac:dyDescent="0.3">
      <c r="A79" s="103"/>
      <c r="B79" s="104"/>
      <c r="C79" s="141" t="s">
        <v>129</v>
      </c>
      <c r="D79" s="142" t="s">
        <v>130</v>
      </c>
      <c r="E79" s="108"/>
      <c r="F79" s="119"/>
      <c r="G79" s="108">
        <f t="shared" si="10"/>
        <v>0</v>
      </c>
      <c r="H79" s="108"/>
      <c r="I79" s="114"/>
      <c r="J79" s="108">
        <f t="shared" si="8"/>
        <v>0</v>
      </c>
      <c r="K79" s="108"/>
      <c r="L79" s="110"/>
      <c r="M79" s="108"/>
      <c r="N79" s="185"/>
      <c r="O79" s="108">
        <f>+N79-L79</f>
        <v>0</v>
      </c>
      <c r="P79" s="108">
        <f t="shared" si="9"/>
        <v>0</v>
      </c>
      <c r="Q79" s="105"/>
      <c r="R79" s="122"/>
      <c r="S79" s="122"/>
    </row>
    <row r="80" spans="1:19" s="90" customFormat="1" x14ac:dyDescent="0.3">
      <c r="A80" s="103"/>
      <c r="B80" s="104"/>
      <c r="C80" s="106">
        <v>4861</v>
      </c>
      <c r="D80" s="77" t="s">
        <v>131</v>
      </c>
      <c r="E80" s="94"/>
      <c r="F80" s="77"/>
      <c r="G80" s="94">
        <f t="shared" si="10"/>
        <v>0</v>
      </c>
      <c r="H80" s="94"/>
      <c r="I80" s="145"/>
      <c r="J80" s="95">
        <f t="shared" si="8"/>
        <v>0</v>
      </c>
      <c r="K80" s="95">
        <v>1061319.0148380413</v>
      </c>
      <c r="L80" s="146"/>
      <c r="M80" s="95">
        <f t="shared" ref="M80:M89" si="11">+L80-H80</f>
        <v>0</v>
      </c>
      <c r="N80" s="187"/>
      <c r="O80" s="95">
        <f>+N80-L80</f>
        <v>0</v>
      </c>
      <c r="P80" s="95">
        <f t="shared" si="9"/>
        <v>0</v>
      </c>
      <c r="Q80" s="105"/>
      <c r="R80" s="122"/>
      <c r="S80" s="122"/>
    </row>
    <row r="81" spans="1:36" s="84" customFormat="1" x14ac:dyDescent="0.3">
      <c r="A81" s="147"/>
      <c r="B81" s="148"/>
      <c r="C81" s="106">
        <v>4891</v>
      </c>
      <c r="D81" s="77" t="s">
        <v>132</v>
      </c>
      <c r="E81" s="94"/>
      <c r="F81" s="77"/>
      <c r="G81" s="94">
        <f t="shared" si="10"/>
        <v>0</v>
      </c>
      <c r="H81" s="94"/>
      <c r="I81" s="145"/>
      <c r="J81" s="95">
        <f t="shared" si="8"/>
        <v>0</v>
      </c>
      <c r="K81" s="95"/>
      <c r="L81" s="146"/>
      <c r="M81" s="95">
        <f t="shared" si="11"/>
        <v>0</v>
      </c>
      <c r="N81" s="187"/>
      <c r="O81" s="95">
        <f>+N81-L81</f>
        <v>0</v>
      </c>
      <c r="P81" s="95">
        <f t="shared" si="9"/>
        <v>0</v>
      </c>
      <c r="Q81" s="105"/>
      <c r="R81" s="122"/>
      <c r="S81" s="122"/>
    </row>
    <row r="82" spans="1:36" s="1" customFormat="1" x14ac:dyDescent="0.3">
      <c r="A82" s="84"/>
      <c r="B82" s="84"/>
      <c r="D82" s="149"/>
      <c r="E82" s="149"/>
      <c r="F82" s="149"/>
      <c r="G82" s="149"/>
      <c r="H82" s="149"/>
      <c r="I82" s="149"/>
      <c r="J82" s="149">
        <f t="shared" si="8"/>
        <v>0</v>
      </c>
      <c r="K82" s="149"/>
      <c r="L82" s="150"/>
      <c r="M82" s="149"/>
      <c r="N82" s="188"/>
      <c r="O82" s="149"/>
      <c r="P82" s="149">
        <f t="shared" si="9"/>
        <v>0</v>
      </c>
      <c r="Q82" s="151"/>
      <c r="R82" s="149"/>
      <c r="S82" s="149"/>
      <c r="T82" s="149"/>
      <c r="U82" s="149"/>
      <c r="V82" s="149"/>
      <c r="W82" s="149"/>
      <c r="X82" s="149"/>
      <c r="Y82" s="149"/>
      <c r="Z82" s="149"/>
    </row>
    <row r="83" spans="1:36" s="22" customFormat="1" x14ac:dyDescent="0.3">
      <c r="A83" s="21" t="s">
        <v>8</v>
      </c>
      <c r="B83" s="21"/>
      <c r="D83" s="23"/>
      <c r="E83" s="23"/>
      <c r="F83" s="23"/>
      <c r="G83" s="24"/>
      <c r="H83" s="24"/>
      <c r="I83" s="24"/>
      <c r="J83" s="24">
        <f t="shared" si="8"/>
        <v>0</v>
      </c>
      <c r="K83" s="25"/>
      <c r="L83" s="26"/>
      <c r="M83" s="25"/>
      <c r="N83" s="177"/>
      <c r="O83" s="27"/>
      <c r="P83" s="27">
        <f t="shared" si="9"/>
        <v>0</v>
      </c>
      <c r="Q83" s="152"/>
      <c r="R83" s="28"/>
      <c r="S83" s="28"/>
      <c r="T83" s="29"/>
      <c r="U83" s="29"/>
      <c r="V83" s="29"/>
      <c r="W83" s="29"/>
      <c r="X83" s="29"/>
      <c r="Y83" s="29"/>
      <c r="Z83" s="29"/>
      <c r="AA83" s="29"/>
      <c r="AB83" s="29"/>
      <c r="AC83" s="29"/>
      <c r="AD83" s="29"/>
      <c r="AE83" s="29"/>
      <c r="AF83" s="29"/>
      <c r="AG83" s="29"/>
      <c r="AH83" s="29"/>
      <c r="AI83" s="29"/>
      <c r="AJ83" s="29"/>
    </row>
    <row r="84" spans="1:36" s="1" customFormat="1" ht="29.25" x14ac:dyDescent="0.3">
      <c r="A84" s="247" t="s">
        <v>13</v>
      </c>
      <c r="B84" s="247"/>
      <c r="C84" s="153"/>
      <c r="D84" s="154" t="s">
        <v>133</v>
      </c>
      <c r="E84" s="89">
        <f t="shared" ref="E84:S84" si="12">SUM(E86:E89)</f>
        <v>0</v>
      </c>
      <c r="F84" s="154">
        <f t="shared" si="12"/>
        <v>0</v>
      </c>
      <c r="G84" s="89">
        <f t="shared" si="10"/>
        <v>0</v>
      </c>
      <c r="H84" s="89">
        <f t="shared" si="12"/>
        <v>0</v>
      </c>
      <c r="I84" s="89">
        <f t="shared" si="12"/>
        <v>0</v>
      </c>
      <c r="J84" s="89">
        <f t="shared" si="8"/>
        <v>0</v>
      </c>
      <c r="K84" s="89">
        <f t="shared" si="12"/>
        <v>38500</v>
      </c>
      <c r="L84" s="155">
        <f t="shared" si="12"/>
        <v>55000</v>
      </c>
      <c r="M84" s="89">
        <f t="shared" si="12"/>
        <v>55000</v>
      </c>
      <c r="N84" s="189">
        <f t="shared" si="12"/>
        <v>38500</v>
      </c>
      <c r="O84" s="89">
        <f t="shared" ref="O84:O90" si="13">+N84-L84</f>
        <v>-16500</v>
      </c>
      <c r="P84" s="89">
        <f t="shared" si="9"/>
        <v>38500</v>
      </c>
      <c r="Q84" s="89">
        <f t="shared" ref="Q84:Q89" si="14">+N84-K84</f>
        <v>0</v>
      </c>
      <c r="R84" s="89">
        <f t="shared" si="12"/>
        <v>0</v>
      </c>
      <c r="S84" s="89">
        <f t="shared" si="12"/>
        <v>0</v>
      </c>
    </row>
    <row r="85" spans="1:36" s="76" customFormat="1" ht="40.5" x14ac:dyDescent="0.3">
      <c r="A85" s="156" t="s">
        <v>15</v>
      </c>
      <c r="B85" s="156" t="s">
        <v>16</v>
      </c>
      <c r="C85" s="94"/>
      <c r="D85" s="94"/>
      <c r="E85" s="94"/>
      <c r="F85" s="94"/>
      <c r="G85" s="94">
        <f t="shared" si="10"/>
        <v>0</v>
      </c>
      <c r="H85" s="94"/>
      <c r="I85" s="157"/>
      <c r="J85" s="95">
        <f t="shared" si="8"/>
        <v>0</v>
      </c>
      <c r="K85" s="95"/>
      <c r="L85" s="146"/>
      <c r="M85" s="95">
        <f t="shared" si="11"/>
        <v>0</v>
      </c>
      <c r="N85" s="187"/>
      <c r="O85" s="95">
        <f t="shared" si="13"/>
        <v>0</v>
      </c>
      <c r="P85" s="95">
        <f t="shared" si="9"/>
        <v>0</v>
      </c>
      <c r="Q85" s="95">
        <f t="shared" si="14"/>
        <v>0</v>
      </c>
      <c r="R85" s="69"/>
      <c r="S85" s="69"/>
    </row>
    <row r="86" spans="1:36" s="1" customFormat="1" ht="29.25" x14ac:dyDescent="0.3">
      <c r="A86" s="158"/>
      <c r="B86" s="158"/>
      <c r="C86" s="159">
        <v>5121</v>
      </c>
      <c r="D86" s="160" t="s">
        <v>134</v>
      </c>
      <c r="E86" s="94"/>
      <c r="F86" s="160"/>
      <c r="G86" s="94">
        <f t="shared" si="10"/>
        <v>0</v>
      </c>
      <c r="H86" s="94"/>
      <c r="I86" s="145"/>
      <c r="J86" s="95">
        <f t="shared" si="8"/>
        <v>0</v>
      </c>
      <c r="K86" s="95"/>
      <c r="L86" s="146"/>
      <c r="M86" s="95">
        <f t="shared" si="11"/>
        <v>0</v>
      </c>
      <c r="N86" s="187"/>
      <c r="O86" s="95">
        <f t="shared" si="13"/>
        <v>0</v>
      </c>
      <c r="P86" s="95">
        <f t="shared" si="9"/>
        <v>0</v>
      </c>
      <c r="Q86" s="95">
        <f t="shared" si="14"/>
        <v>0</v>
      </c>
      <c r="R86" s="122"/>
      <c r="S86" s="122"/>
    </row>
    <row r="87" spans="1:36" ht="230.25" x14ac:dyDescent="0.3">
      <c r="A87" s="103"/>
      <c r="B87" s="103"/>
      <c r="C87" s="159">
        <v>5122</v>
      </c>
      <c r="D87" s="160" t="s">
        <v>135</v>
      </c>
      <c r="E87" s="94"/>
      <c r="F87" s="160"/>
      <c r="G87" s="94">
        <f t="shared" si="10"/>
        <v>0</v>
      </c>
      <c r="H87" s="94"/>
      <c r="I87" s="145"/>
      <c r="J87" s="95">
        <f t="shared" si="8"/>
        <v>0</v>
      </c>
      <c r="K87" s="95">
        <v>38500</v>
      </c>
      <c r="L87" s="146">
        <v>50000</v>
      </c>
      <c r="M87" s="95">
        <f t="shared" si="11"/>
        <v>50000</v>
      </c>
      <c r="N87" s="187">
        <v>38500</v>
      </c>
      <c r="O87" s="95">
        <f t="shared" si="13"/>
        <v>-11500</v>
      </c>
      <c r="P87" s="95">
        <f t="shared" si="9"/>
        <v>38500</v>
      </c>
      <c r="Q87" s="95">
        <f t="shared" si="14"/>
        <v>0</v>
      </c>
      <c r="R87" s="122" t="s">
        <v>136</v>
      </c>
      <c r="S87" s="161"/>
    </row>
    <row r="88" spans="1:36" s="163" customFormat="1" ht="29.25" x14ac:dyDescent="0.3">
      <c r="A88" s="103"/>
      <c r="B88" s="103"/>
      <c r="C88" s="159">
        <v>5129</v>
      </c>
      <c r="D88" s="160" t="s">
        <v>137</v>
      </c>
      <c r="E88" s="94"/>
      <c r="F88" s="160"/>
      <c r="G88" s="94">
        <f t="shared" si="10"/>
        <v>0</v>
      </c>
      <c r="H88" s="94"/>
      <c r="I88" s="145"/>
      <c r="J88" s="95">
        <f t="shared" si="8"/>
        <v>0</v>
      </c>
      <c r="K88" s="95"/>
      <c r="L88" s="146"/>
      <c r="M88" s="95">
        <f t="shared" si="11"/>
        <v>0</v>
      </c>
      <c r="N88" s="187"/>
      <c r="O88" s="95">
        <f t="shared" si="13"/>
        <v>0</v>
      </c>
      <c r="P88" s="95">
        <f t="shared" si="9"/>
        <v>0</v>
      </c>
      <c r="Q88" s="95">
        <f t="shared" si="14"/>
        <v>0</v>
      </c>
      <c r="R88" s="122"/>
      <c r="S88" s="122"/>
    </row>
    <row r="89" spans="1:36" s="163" customFormat="1" ht="324.60000000000002" customHeight="1" x14ac:dyDescent="0.3">
      <c r="A89" s="147"/>
      <c r="B89" s="147"/>
      <c r="C89" s="159">
        <v>5132</v>
      </c>
      <c r="D89" s="160" t="s">
        <v>138</v>
      </c>
      <c r="E89" s="94"/>
      <c r="F89" s="160"/>
      <c r="G89" s="94">
        <f t="shared" si="10"/>
        <v>0</v>
      </c>
      <c r="H89" s="94"/>
      <c r="I89" s="145"/>
      <c r="J89" s="95">
        <f t="shared" si="8"/>
        <v>0</v>
      </c>
      <c r="K89" s="95"/>
      <c r="L89" s="146">
        <v>5000</v>
      </c>
      <c r="M89" s="95">
        <f t="shared" si="11"/>
        <v>5000</v>
      </c>
      <c r="N89" s="187"/>
      <c r="O89" s="95">
        <f t="shared" si="13"/>
        <v>-5000</v>
      </c>
      <c r="P89" s="95">
        <f t="shared" si="9"/>
        <v>0</v>
      </c>
      <c r="Q89" s="95">
        <f t="shared" si="14"/>
        <v>0</v>
      </c>
      <c r="R89" s="122" t="s">
        <v>139</v>
      </c>
      <c r="S89" s="122"/>
    </row>
    <row r="90" spans="1:36" s="163" customFormat="1" x14ac:dyDescent="0.3">
      <c r="A90" s="164"/>
      <c r="B90" s="164"/>
      <c r="C90" s="165"/>
      <c r="D90" s="165"/>
      <c r="E90" s="165"/>
      <c r="F90" s="165"/>
      <c r="G90" s="166"/>
      <c r="H90" s="166"/>
      <c r="I90" s="167"/>
      <c r="J90" s="168"/>
      <c r="K90" s="168"/>
      <c r="L90" s="169"/>
      <c r="M90" s="168"/>
      <c r="N90" s="190"/>
      <c r="O90" s="168">
        <f t="shared" si="13"/>
        <v>0</v>
      </c>
      <c r="P90" s="168">
        <f t="shared" si="9"/>
        <v>0</v>
      </c>
      <c r="Q90" s="168"/>
      <c r="R90" s="170"/>
      <c r="S90" s="170"/>
    </row>
    <row r="91" spans="1:36" s="163" customFormat="1" x14ac:dyDescent="0.25">
      <c r="A91" s="84"/>
      <c r="B91" s="84"/>
      <c r="C91" s="162"/>
      <c r="D91" s="162"/>
      <c r="E91" s="162"/>
      <c r="F91" s="162"/>
      <c r="G91" s="162"/>
      <c r="H91" s="162"/>
      <c r="I91" s="162"/>
      <c r="J91" s="162"/>
      <c r="K91" s="162"/>
      <c r="L91" s="171"/>
      <c r="M91" s="162"/>
      <c r="N91" s="191"/>
      <c r="O91" s="162"/>
      <c r="P91" s="162"/>
      <c r="Q91" s="162"/>
      <c r="R91" s="162"/>
      <c r="S91" s="162"/>
    </row>
    <row r="92" spans="1:36" x14ac:dyDescent="0.25">
      <c r="C92" s="163"/>
      <c r="D92" s="163"/>
      <c r="E92" s="163">
        <f t="shared" ref="E92:M92" si="15">+E76+E62+E55</f>
        <v>9600</v>
      </c>
      <c r="F92" s="163">
        <f t="shared" si="15"/>
        <v>5059.2</v>
      </c>
      <c r="G92" s="163">
        <f t="shared" si="15"/>
        <v>-4540.7999999999993</v>
      </c>
      <c r="H92" s="163">
        <f t="shared" si="15"/>
        <v>9600</v>
      </c>
      <c r="I92" s="163">
        <f t="shared" si="15"/>
        <v>0</v>
      </c>
      <c r="J92" s="163">
        <f t="shared" si="15"/>
        <v>9600</v>
      </c>
      <c r="K92" s="163">
        <f t="shared" si="15"/>
        <v>0</v>
      </c>
      <c r="L92" s="172">
        <f t="shared" si="15"/>
        <v>13211</v>
      </c>
      <c r="M92" s="163">
        <f t="shared" si="15"/>
        <v>3611</v>
      </c>
      <c r="N92" s="192">
        <f>+N76+N62+N55</f>
        <v>13200</v>
      </c>
      <c r="O92" s="163">
        <f>+O76+O62+O55</f>
        <v>-11</v>
      </c>
      <c r="P92" s="163">
        <f>+P76+P62+P55</f>
        <v>3600</v>
      </c>
      <c r="Q92" s="163">
        <f>+Q76+Q62+Q55</f>
        <v>0</v>
      </c>
      <c r="R92" s="163"/>
      <c r="S92" s="163"/>
    </row>
    <row r="93" spans="1:36" x14ac:dyDescent="0.25">
      <c r="C93" s="163"/>
      <c r="D93" s="163"/>
      <c r="E93" s="163">
        <f t="shared" ref="E93:M93" si="16">+E14*1200</f>
        <v>9600</v>
      </c>
      <c r="F93" s="163">
        <f t="shared" si="16"/>
        <v>0</v>
      </c>
      <c r="G93" s="163">
        <f t="shared" si="16"/>
        <v>-9600</v>
      </c>
      <c r="H93" s="163">
        <f t="shared" si="16"/>
        <v>9600</v>
      </c>
      <c r="I93" s="163">
        <f t="shared" si="16"/>
        <v>0</v>
      </c>
      <c r="J93" s="163">
        <f t="shared" si="16"/>
        <v>9600</v>
      </c>
      <c r="K93" s="163">
        <f t="shared" si="16"/>
        <v>0</v>
      </c>
      <c r="L93" s="172">
        <f t="shared" si="16"/>
        <v>13200</v>
      </c>
      <c r="M93" s="163">
        <f t="shared" si="16"/>
        <v>3600</v>
      </c>
      <c r="N93" s="192">
        <f>+N14*1200</f>
        <v>13200</v>
      </c>
      <c r="O93" s="163">
        <f>+O14*1200</f>
        <v>0</v>
      </c>
      <c r="P93" s="163">
        <f>+P14*1200</f>
        <v>3600</v>
      </c>
      <c r="Q93" s="163">
        <f>+Q14*1200</f>
        <v>0</v>
      </c>
      <c r="R93" s="163"/>
      <c r="S93" s="163"/>
    </row>
    <row r="94" spans="1:36" x14ac:dyDescent="0.25">
      <c r="C94" s="163"/>
      <c r="D94" s="163"/>
      <c r="E94" s="163">
        <f t="shared" ref="E94:M94" si="17">+E92-E93</f>
        <v>0</v>
      </c>
      <c r="F94" s="163">
        <f t="shared" si="17"/>
        <v>5059.2</v>
      </c>
      <c r="G94" s="163">
        <f t="shared" si="17"/>
        <v>5059.2000000000007</v>
      </c>
      <c r="H94" s="163">
        <f t="shared" si="17"/>
        <v>0</v>
      </c>
      <c r="I94" s="163">
        <f t="shared" si="17"/>
        <v>0</v>
      </c>
      <c r="J94" s="163">
        <f t="shared" si="17"/>
        <v>0</v>
      </c>
      <c r="K94" s="163">
        <f t="shared" si="17"/>
        <v>0</v>
      </c>
      <c r="L94" s="172">
        <f t="shared" si="17"/>
        <v>11</v>
      </c>
      <c r="M94" s="163">
        <f t="shared" si="17"/>
        <v>11</v>
      </c>
      <c r="N94" s="192">
        <f>+N92-N93</f>
        <v>0</v>
      </c>
      <c r="O94" s="163">
        <f>+O92-O93</f>
        <v>-11</v>
      </c>
      <c r="P94" s="163">
        <f>+P92-P93</f>
        <v>0</v>
      </c>
      <c r="Q94" s="163">
        <f>+Q92-Q93</f>
        <v>0</v>
      </c>
      <c r="R94" s="163"/>
      <c r="S94" s="163"/>
    </row>
  </sheetData>
  <mergeCells count="5">
    <mergeCell ref="A8:B8"/>
    <mergeCell ref="A9:B9"/>
    <mergeCell ref="C9:D9"/>
    <mergeCell ref="R9:S9"/>
    <mergeCell ref="A84:B84"/>
  </mergeCells>
  <conditionalFormatting sqref="R16:S21 C85:D85 H57:S57 H54:R56 H53:S53 S40:S43 H39:S39 H32:M38 O32:S38 H31:S31 H27:M30 O27:S30 N27:N29 G12:Q12 G14:Q15 D13 H40:R52 H23:S26 N35:N38 H58:R73 S64:S73 H74:S81 G23:G81 F13:Q13 F85 F25 G21:Q21 E16:Q20 G84:G90 H84:S84 AA82:IV82 I85:S90 T83:IV86 T9:IV81 T6:IV7">
    <cfRule type="cellIs" dxfId="39" priority="40" stopIfTrue="1" operator="equal">
      <formula>0</formula>
    </cfRule>
  </conditionalFormatting>
  <conditionalFormatting sqref="N32:N33">
    <cfRule type="cellIs" dxfId="38" priority="39" stopIfTrue="1" operator="equal">
      <formula>0</formula>
    </cfRule>
  </conditionalFormatting>
  <conditionalFormatting sqref="R12:S15 S58:S61 S54:S56 S45:S52">
    <cfRule type="cellIs" dxfId="37" priority="37" stopIfTrue="1" operator="equal">
      <formula>0</formula>
    </cfRule>
  </conditionalFormatting>
  <conditionalFormatting sqref="S62:S63">
    <cfRule type="cellIs" dxfId="36" priority="38" stopIfTrue="1" operator="equal">
      <formula>0</formula>
    </cfRule>
  </conditionalFormatting>
  <conditionalFormatting sqref="S44">
    <cfRule type="cellIs" dxfId="35" priority="36" stopIfTrue="1" operator="equal">
      <formula>0</formula>
    </cfRule>
  </conditionalFormatting>
  <conditionalFormatting sqref="N34">
    <cfRule type="cellIs" dxfId="34" priority="35" stopIfTrue="1" operator="equal">
      <formula>0</formula>
    </cfRule>
  </conditionalFormatting>
  <conditionalFormatting sqref="N30">
    <cfRule type="cellIs" dxfId="33" priority="34" stopIfTrue="1" operator="equal">
      <formula>0</formula>
    </cfRule>
  </conditionalFormatting>
  <conditionalFormatting sqref="H85:H90">
    <cfRule type="cellIs" dxfId="32" priority="33" stopIfTrue="1" operator="equal">
      <formula>0</formula>
    </cfRule>
  </conditionalFormatting>
  <conditionalFormatting sqref="D16:D17">
    <cfRule type="cellIs" dxfId="31" priority="32" stopIfTrue="1" operator="equal">
      <formula>0</formula>
    </cfRule>
  </conditionalFormatting>
  <conditionalFormatting sqref="G22 I22:R22">
    <cfRule type="cellIs" dxfId="30" priority="31" stopIfTrue="1" operator="equal">
      <formula>0</formula>
    </cfRule>
  </conditionalFormatting>
  <conditionalFormatting sqref="H22">
    <cfRule type="cellIs" dxfId="29" priority="30" stopIfTrue="1" operator="equal">
      <formula>0</formula>
    </cfRule>
  </conditionalFormatting>
  <conditionalFormatting sqref="S22">
    <cfRule type="cellIs" dxfId="28" priority="29" stopIfTrue="1" operator="equal">
      <formula>0</formula>
    </cfRule>
  </conditionalFormatting>
  <conditionalFormatting sqref="F9:F10">
    <cfRule type="cellIs" dxfId="27" priority="10" stopIfTrue="1" operator="equal">
      <formula>0</formula>
    </cfRule>
  </conditionalFormatting>
  <conditionalFormatting sqref="E22">
    <cfRule type="cellIs" dxfId="26" priority="26" stopIfTrue="1" operator="equal">
      <formula>0</formula>
    </cfRule>
  </conditionalFormatting>
  <conditionalFormatting sqref="E23:E81 E12:E15 E21 E84">
    <cfRule type="cellIs" dxfId="25" priority="28" stopIfTrue="1" operator="equal">
      <formula>0</formula>
    </cfRule>
  </conditionalFormatting>
  <conditionalFormatting sqref="E85:E89">
    <cfRule type="cellIs" dxfId="24" priority="27" stopIfTrue="1" operator="equal">
      <formula>0</formula>
    </cfRule>
  </conditionalFormatting>
  <conditionalFormatting sqref="H8:J8 P8:Q8">
    <cfRule type="cellIs" dxfId="23" priority="25" stopIfTrue="1" operator="equal">
      <formula>0</formula>
    </cfRule>
  </conditionalFormatting>
  <conditionalFormatting sqref="O8">
    <cfRule type="cellIs" dxfId="22" priority="24" stopIfTrue="1" operator="equal">
      <formula>0</formula>
    </cfRule>
  </conditionalFormatting>
  <conditionalFormatting sqref="M8">
    <cfRule type="cellIs" dxfId="21" priority="23" stopIfTrue="1" operator="equal">
      <formula>0</formula>
    </cfRule>
  </conditionalFormatting>
  <conditionalFormatting sqref="N8">
    <cfRule type="cellIs" dxfId="20" priority="22" stopIfTrue="1" operator="equal">
      <formula>0</formula>
    </cfRule>
  </conditionalFormatting>
  <conditionalFormatting sqref="K8">
    <cfRule type="cellIs" dxfId="19" priority="21" stopIfTrue="1" operator="equal">
      <formula>0</formula>
    </cfRule>
  </conditionalFormatting>
  <conditionalFormatting sqref="R8:S8">
    <cfRule type="cellIs" dxfId="18" priority="20" stopIfTrue="1" operator="equal">
      <formula>0</formula>
    </cfRule>
  </conditionalFormatting>
  <conditionalFormatting sqref="L8">
    <cfRule type="cellIs" dxfId="17" priority="19" stopIfTrue="1" operator="equal">
      <formula>0</formula>
    </cfRule>
  </conditionalFormatting>
  <conditionalFormatting sqref="F8">
    <cfRule type="cellIs" dxfId="16" priority="18" stopIfTrue="1" operator="equal">
      <formula>0</formula>
    </cfRule>
  </conditionalFormatting>
  <conditionalFormatting sqref="P10 R9:S10 H9:J10 C9:D10">
    <cfRule type="cellIs" dxfId="15" priority="17" stopIfTrue="1" operator="equal">
      <formula>0</formula>
    </cfRule>
  </conditionalFormatting>
  <conditionalFormatting sqref="O10">
    <cfRule type="cellIs" dxfId="14" priority="16" stopIfTrue="1" operator="equal">
      <formula>0</formula>
    </cfRule>
  </conditionalFormatting>
  <conditionalFormatting sqref="Q10">
    <cfRule type="cellIs" dxfId="13" priority="15" stopIfTrue="1" operator="equal">
      <formula>0</formula>
    </cfRule>
  </conditionalFormatting>
  <conditionalFormatting sqref="M10 L9">
    <cfRule type="cellIs" dxfId="12" priority="14" stopIfTrue="1" operator="equal">
      <formula>0</formula>
    </cfRule>
  </conditionalFormatting>
  <conditionalFormatting sqref="L10">
    <cfRule type="cellIs" dxfId="11" priority="13" stopIfTrue="1" operator="equal">
      <formula>0</formula>
    </cfRule>
  </conditionalFormatting>
  <conditionalFormatting sqref="N10">
    <cfRule type="cellIs" dxfId="10" priority="12" stopIfTrue="1" operator="equal">
      <formula>0</formula>
    </cfRule>
  </conditionalFormatting>
  <conditionalFormatting sqref="K9:K10">
    <cfRule type="cellIs" dxfId="9" priority="11" stopIfTrue="1" operator="equal">
      <formula>0</formula>
    </cfRule>
  </conditionalFormatting>
  <conditionalFormatting sqref="G8">
    <cfRule type="cellIs" dxfId="8" priority="9" stopIfTrue="1" operator="equal">
      <formula>0</formula>
    </cfRule>
  </conditionalFormatting>
  <conditionalFormatting sqref="G9:G10">
    <cfRule type="cellIs" dxfId="7" priority="8" stopIfTrue="1" operator="equal">
      <formula>0</formula>
    </cfRule>
  </conditionalFormatting>
  <conditionalFormatting sqref="E9">
    <cfRule type="cellIs" dxfId="6" priority="6" stopIfTrue="1" operator="equal">
      <formula>0</formula>
    </cfRule>
  </conditionalFormatting>
  <conditionalFormatting sqref="E8">
    <cfRule type="cellIs" dxfId="5" priority="7" stopIfTrue="1" operator="equal">
      <formula>0</formula>
    </cfRule>
  </conditionalFormatting>
  <conditionalFormatting sqref="E10">
    <cfRule type="cellIs" dxfId="4" priority="5" stopIfTrue="1" operator="equal">
      <formula>0</formula>
    </cfRule>
  </conditionalFormatting>
  <conditionalFormatting sqref="H6:S7">
    <cfRule type="cellIs" dxfId="3" priority="4" stopIfTrue="1" operator="equal">
      <formula>0</formula>
    </cfRule>
  </conditionalFormatting>
  <conditionalFormatting sqref="G6:G7">
    <cfRule type="cellIs" dxfId="2" priority="3" stopIfTrue="1" operator="equal">
      <formula>0</formula>
    </cfRule>
  </conditionalFormatting>
  <conditionalFormatting sqref="H83:S83">
    <cfRule type="cellIs" dxfId="1" priority="2" stopIfTrue="1" operator="equal">
      <formula>0</formula>
    </cfRule>
  </conditionalFormatting>
  <conditionalFormatting sqref="G83">
    <cfRule type="cellIs" dxfId="0" priority="1" stopIfTrue="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2019-11-13T10:25:30Z</dcterms:modified>
</cp:coreProperties>
</file>